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worldbankgroup-my.sharepoint.com/personal/oelbadawy_ifc_org/Documents/Desktop/Projects/AMEF/Toolkit/"/>
    </mc:Choice>
  </mc:AlternateContent>
  <xr:revisionPtr revIDLastSave="0" documentId="8_{08E8562B-8C23-4309-8E3C-2B16CFC7F2C1}" xr6:coauthVersionLast="47" xr6:coauthVersionMax="47" xr10:uidLastSave="{00000000-0000-0000-0000-000000000000}"/>
  <bookViews>
    <workbookView xWindow="-110" yWindow="-110" windowWidth="19420" windowHeight="10420" activeTab="6" xr2:uid="{2D7225BD-087D-494C-B99F-5406E5CC2703}"/>
  </bookViews>
  <sheets>
    <sheet name="Cover" sheetId="48" r:id="rId1"/>
    <sheet name="Instructions and Navigation" sheetId="47" r:id="rId2"/>
    <sheet name="Dashboard" sheetId="50" r:id="rId3"/>
    <sheet name="P&amp;L Input Sheet" sheetId="30" r:id="rId4"/>
    <sheet name="Balance Sheet Input Sheet" sheetId="31" r:id="rId5"/>
    <sheet name="Cashflow Statement Input Sheet" sheetId="32" r:id="rId6"/>
    <sheet name="Assumptions &amp; Targets" sheetId="33" r:id="rId7"/>
    <sheet name="5 Year BP" sheetId="34" r:id="rId8"/>
    <sheet name="Budget Output- Monthly" sheetId="26" r:id="rId9"/>
    <sheet name="Budget Output- Quarterly" sheetId="45" r:id="rId10"/>
    <sheet name="Cashflow Forecast- Monthly" sheetId="14" r:id="rId11"/>
    <sheet name="Cashflow Forecast- Quarterly" sheetId="49" r:id="rId12"/>
    <sheet name="BP Feeder" sheetId="43" state="hidden" r:id="rId13"/>
    <sheet name="Cashflow Feeder" sheetId="46" state="hidden" r:id="rId14"/>
    <sheet name="Loan 1" sheetId="36" state="hidden" r:id="rId15"/>
    <sheet name="Loan 2" sheetId="39" state="hidden" r:id="rId16"/>
    <sheet name="Loan 3" sheetId="40" state="hidden" r:id="rId17"/>
    <sheet name="Loan 4" sheetId="41" state="hidden" r:id="rId18"/>
    <sheet name="Summary Data" sheetId="53" state="hidden" r:id="rId19"/>
    <sheet name="Pivot Tables" sheetId="56" state="hidden" r:id="rId20"/>
  </sheets>
  <definedNames>
    <definedName name="azh" localSheetId="7">#REF!</definedName>
    <definedName name="azh">#REF!</definedName>
    <definedName name="Beginning_Balance" localSheetId="15">-FV('Loan 2'!Interest_Rate/12,'Loan 2'!Payment_Number-1,-'Loan 2'!Monthly_Payment,'Loan 2'!Loan_Amount)</definedName>
    <definedName name="Beginning_Balance" localSheetId="16">-FV('Loan 3'!Interest_Rate/12,'Loan 3'!Payment_Number-1,-'Loan 3'!Monthly_Payment,'Loan 3'!Loan_Amount)</definedName>
    <definedName name="Beginning_Balance" localSheetId="17">-FV('Loan 4'!Interest_Rate/12,'Loan 4'!Payment_Number-1,-'Loan 4'!Monthly_Payment,'Loan 4'!Loan_Amount)</definedName>
    <definedName name="Beginning_Balance">-FV(Interest_Rate/12,Payment_Number-1,-Monthly_Payment,Loan_Amount)</definedName>
    <definedName name="buil" localSheetId="7">#REF!</definedName>
    <definedName name="buil">#REF!</definedName>
    <definedName name="ColumnTitle1" localSheetId="9">Loan_1[[#Headers],[No.]]</definedName>
    <definedName name="ColumnTitle1" localSheetId="11">Loan_1[[#Headers],[No.]]</definedName>
    <definedName name="ColumnTitle1" localSheetId="15">Loan_1[[#Headers],[No.]]</definedName>
    <definedName name="ColumnTitle1" localSheetId="16">Loan_1[[#Headers],[No.]]</definedName>
    <definedName name="ColumnTitle1" localSheetId="17">Loan_1[[#Headers],[No.]]</definedName>
    <definedName name="ColumnTitle1">Loan_1[[#Headers],[No.]]</definedName>
    <definedName name="div" localSheetId="7">#REF!</definedName>
    <definedName name="div">#REF!</definedName>
    <definedName name="eit">#REF!</definedName>
    <definedName name="eitf">#REF!</definedName>
    <definedName name="Ending_Balance" localSheetId="15">-FV('Loan 2'!Interest_Rate/12,'Loan 2'!Payment_Number,-'Loan 2'!Monthly_Payment,'Loan 2'!Loan_Amount)</definedName>
    <definedName name="Ending_Balance" localSheetId="16">-FV('Loan 3'!Interest_Rate/12,'Loan 3'!Payment_Number,-'Loan 3'!Monthly_Payment,'Loan 3'!Loan_Amount)</definedName>
    <definedName name="Ending_Balance" localSheetId="17">-FV('Loan 4'!Interest_Rate/12,'Loan 4'!Payment_Number,-'Loan 4'!Monthly_Payment,'Loan 4'!Loan_Amount)</definedName>
    <definedName name="Ending_Balance">-FV(Interest_Rate/12,Payment_Number,-Monthly_Payment,Loan_Amount)</definedName>
    <definedName name="equa">#REF!</definedName>
    <definedName name="faca">#REF!</definedName>
    <definedName name="fift">#REF!</definedName>
    <definedName name="fort">#REF!</definedName>
    <definedName name="Full_Print" localSheetId="15">'Loan 2'!$A$1:$H$372</definedName>
    <definedName name="Full_Print" localSheetId="16">'Loan 3'!$A$1:$H$372</definedName>
    <definedName name="Full_Print" localSheetId="17">'Loan 4'!$A$1:$H$372</definedName>
    <definedName name="Full_Print">'Loan 1'!$A$1:$H$372</definedName>
    <definedName name="Header_Row" localSheetId="15">ROW('Loan 2'!$12:$12)</definedName>
    <definedName name="Header_Row" localSheetId="16">ROW('Loan 3'!$12:$12)</definedName>
    <definedName name="Header_Row" localSheetId="17">ROW('Loan 4'!$12:$12)</definedName>
    <definedName name="Header_Row">ROW('Loan 1'!$12:$12)</definedName>
    <definedName name="Header_Row_Back" localSheetId="15">ROW('Loan 2'!$12:$12)</definedName>
    <definedName name="Header_Row_Back" localSheetId="16">ROW('Loan 3'!$12:$12)</definedName>
    <definedName name="Header_Row_Back" localSheetId="17">ROW('Loan 4'!$12:$12)</definedName>
    <definedName name="Header_Row_Back">ROW('Loan 1'!$12:$12)</definedName>
    <definedName name="high">#REF!</definedName>
    <definedName name="incen">#REF!</definedName>
    <definedName name="infl">#REF!</definedName>
    <definedName name="ins">#REF!</definedName>
    <definedName name="int">#REF!</definedName>
    <definedName name="Interest" localSheetId="15">-IPMT('Loan 2'!Interest_Rate/12,'Loan 2'!Payment_Number,'Loan 2'!Number_of_Payments,'Loan 2'!Loan_Amount)</definedName>
    <definedName name="Interest" localSheetId="16">-IPMT('Loan 3'!Interest_Rate/12,'Loan 3'!Payment_Number,'Loan 3'!Number_of_Payments,'Loan 3'!Loan_Amount)</definedName>
    <definedName name="Interest" localSheetId="17">-IPMT('Loan 4'!Interest_Rate/12,'Loan 4'!Payment_Number,'Loan 4'!Number_of_Payments,'Loan 4'!Loan_Amount)</definedName>
    <definedName name="Interest">-IPMT(Interest_Rate/12,Payment_Number,Number_of_Payments,Loan_Amount)</definedName>
    <definedName name="Interest_Rate" localSheetId="15">'Loan 2'!$E$4</definedName>
    <definedName name="Interest_Rate" localSheetId="16">'Loan 3'!$E$4</definedName>
    <definedName name="Interest_Rate" localSheetId="17">'Loan 4'!$E$4</definedName>
    <definedName name="Interest_Rate">'Loan 1'!$E$4</definedName>
    <definedName name="land">#REF!</definedName>
    <definedName name="Last_Row" localSheetId="15">IF('Loan 2'!Values_Entered,'Loan 2'!Header_Row+'Loan 2'!Number_of_Payments,'Loan 2'!Header_Row)</definedName>
    <definedName name="Last_Row" localSheetId="16">IF('Loan 3'!Values_Entered,'Loan 3'!Header_Row+'Loan 3'!Number_of_Payments,'Loan 3'!Header_Row)</definedName>
    <definedName name="Last_Row" localSheetId="17">IF('Loan 4'!Values_Entered,'Loan 4'!Header_Row+'Loan 4'!Number_of_Payments,'Loan 4'!Header_Row)</definedName>
    <definedName name="Last_Row">IF(Values_Entered,Header_Row+Number_of_Payments,Header_Row)</definedName>
    <definedName name="Loan_Amount" localSheetId="15">'Loan 2'!$E$3</definedName>
    <definedName name="Loan_Amount" localSheetId="16">'Loan 3'!$E$3</definedName>
    <definedName name="Loan_Amount" localSheetId="17">'Loan 4'!$E$3</definedName>
    <definedName name="Loan_Amount">'Loan 1'!$E$3</definedName>
    <definedName name="Loan_Not_Paid" localSheetId="15">IF('Loan 2'!Payment_Number&lt;='Loan 2'!Number_of_Payments,1,0)</definedName>
    <definedName name="Loan_Not_Paid" localSheetId="16">IF('Loan 3'!Payment_Number&lt;='Loan 3'!Number_of_Payments,1,0)</definedName>
    <definedName name="Loan_Not_Paid" localSheetId="17">IF('Loan 4'!Payment_Number&lt;='Loan 4'!Number_of_Payments,1,0)</definedName>
    <definedName name="Loan_Not_Paid">IF(Payment_Number&lt;=Number_of_Payments,1,0)</definedName>
    <definedName name="Loan_Start" localSheetId="15">'Loan 2'!$E$6</definedName>
    <definedName name="Loan_Start" localSheetId="16">'Loan 3'!$E$6</definedName>
    <definedName name="Loan_Start" localSheetId="17">'Loan 4'!$E$6</definedName>
    <definedName name="Loan_Start">'Loan 1'!$E$6</definedName>
    <definedName name="Loan_Years" localSheetId="15">'Loan 2'!$E$5</definedName>
    <definedName name="Loan_Years" localSheetId="16">'Loan 3'!$E$5</definedName>
    <definedName name="Loan_Years" localSheetId="17">'Loan 4'!$E$5</definedName>
    <definedName name="Loan_Years">'Loan 1'!$E$5</definedName>
    <definedName name="low">#REF!</definedName>
    <definedName name="manu">#REF!</definedName>
    <definedName name="med">#REF!</definedName>
    <definedName name="Monthly_Payment" localSheetId="15">-PMT('Loan 2'!Interest_Rate/12,'Loan 2'!Number_of_Payments,'Loan 2'!Loan_Amount)</definedName>
    <definedName name="Monthly_Payment" localSheetId="16">-PMT('Loan 3'!Interest_Rate/12,'Loan 3'!Number_of_Payments,'Loan 3'!Loan_Amount)</definedName>
    <definedName name="Monthly_Payment" localSheetId="17">-PMT('Loan 4'!Interest_Rate/12,'Loan 4'!Number_of_Payments,'Loan 4'!Loan_Amount)</definedName>
    <definedName name="Monthly_Payment">-PMT(Interest_Rate/12,Number_of_Payments,Loan_Amount)</definedName>
    <definedName name="nin">#REF!</definedName>
    <definedName name="Number_of_Payments" localSheetId="15">'Loan 2'!$E$9</definedName>
    <definedName name="Number_of_Payments" localSheetId="16">'Loan 3'!$E$9</definedName>
    <definedName name="Number_of_Payments" localSheetId="17">'Loan 4'!$E$9</definedName>
    <definedName name="Number_of_Payments">'Loan 1'!$E$9</definedName>
    <definedName name="Payment_Date" localSheetId="15">DATE(YEAR('Loan 2'!Loan_Start),MONTH('Loan 2'!Loan_Start)+'Loan 2'!Payment_Number,DAY('Loan 2'!Loan_Start))</definedName>
    <definedName name="Payment_Date" localSheetId="16">DATE(YEAR('Loan 3'!Loan_Start),MONTH('Loan 3'!Loan_Start)+'Loan 3'!Payment_Number,DAY('Loan 3'!Loan_Start))</definedName>
    <definedName name="Payment_Date" localSheetId="17">DATE(YEAR('Loan 4'!Loan_Start),MONTH('Loan 4'!Loan_Start)+'Loan 4'!Payment_Number,DAY('Loan 4'!Loan_Start))</definedName>
    <definedName name="Payment_Date">DATE(YEAR(Loan_Start),MONTH(Loan_Start)+Payment_Number,DAY(Loan_Start))</definedName>
    <definedName name="Payment_Number" localSheetId="15">ROW()-'Loan 2'!Header_Row</definedName>
    <definedName name="Payment_Number" localSheetId="16">ROW()-'Loan 3'!Header_Row</definedName>
    <definedName name="Payment_Number" localSheetId="17">ROW()-'Loan 4'!Header_Row</definedName>
    <definedName name="Payment_Number">ROW()-Header_Row</definedName>
    <definedName name="peit">#REF!</definedName>
    <definedName name="peitf">#REF!</definedName>
    <definedName name="pfift">#REF!</definedName>
    <definedName name="pfort">#REF!</definedName>
    <definedName name="pnin">#REF!</definedName>
    <definedName name="Price">#REF!</definedName>
    <definedName name="Principal" localSheetId="15">-PPMT('Loan 2'!Interest_Rate/12,'Loan 2'!Payment_Number,'Loan 2'!Number_of_Payments,'Loan 2'!Loan_Amount)</definedName>
    <definedName name="Principal" localSheetId="16">-PPMT('Loan 3'!Interest_Rate/12,'Loan 3'!Payment_Number,'Loan 3'!Number_of_Payments,'Loan 3'!Loan_Amount)</definedName>
    <definedName name="Principal" localSheetId="17">-PPMT('Loan 4'!Interest_Rate/12,'Loan 4'!Payment_Number,'Loan 4'!Number_of_Payments,'Loan 4'!Loan_Amount)</definedName>
    <definedName name="Principal">-PPMT(Interest_Rate/12,Payment_Number,Number_of_Payments,Loan_Amount)</definedName>
    <definedName name="_xlnm.Print_Titles" localSheetId="14">'Loan 1'!$12:$12</definedName>
    <definedName name="_xlnm.Print_Titles" localSheetId="15">'Loan 2'!$12:$12</definedName>
    <definedName name="_xlnm.Print_Titles" localSheetId="16">'Loan 3'!$12:$12</definedName>
    <definedName name="_xlnm.Print_Titles" localSheetId="17">'Loan 4'!$12:$12</definedName>
    <definedName name="psev">#REF!</definedName>
    <definedName name="psevf">#REF!</definedName>
    <definedName name="psix">#REF!</definedName>
    <definedName name="psixf">#REF!</definedName>
    <definedName name="pten">#REF!</definedName>
    <definedName name="pthir">#REF!</definedName>
    <definedName name="ptwen">#REF!</definedName>
    <definedName name="reni">#REF!</definedName>
    <definedName name="RowTitleRegion1..E6" localSheetId="15">'Loan 2'!$B$3</definedName>
    <definedName name="RowTitleRegion1..E6" localSheetId="16">'Loan 3'!$B$3</definedName>
    <definedName name="RowTitleRegion1..E6" localSheetId="17">'Loan 4'!$B$3</definedName>
    <definedName name="RowTitleRegion1..E6">'Loan 1'!$B$3</definedName>
    <definedName name="RowTitleRegion2..E11" localSheetId="15">'Loan 2'!$B$8</definedName>
    <definedName name="RowTitleRegion2..E11" localSheetId="16">'Loan 3'!$B$8</definedName>
    <definedName name="RowTitleRegion2..E11" localSheetId="17">'Loan 4'!$B$8</definedName>
    <definedName name="RowTitleRegion2..E11">'Loan 1'!$B$8</definedName>
    <definedName name="salai">#REF!</definedName>
    <definedName name="sev">#REF!</definedName>
    <definedName name="sevf">#REF!</definedName>
    <definedName name="six">#REF!</definedName>
    <definedName name="sixf">#REF!</definedName>
    <definedName name="Slicer_Month">#N/A</definedName>
    <definedName name="Slicer_Month1">#N/A</definedName>
    <definedName name="Slicer_Month2">#N/A</definedName>
    <definedName name="Slicer_Month3">#N/A</definedName>
    <definedName name="Slicer_Month4">#N/A</definedName>
    <definedName name="Slicer_Month5">#N/A</definedName>
    <definedName name="Slicer_Month6">#N/A</definedName>
    <definedName name="Slicer_Month7">#N/A</definedName>
    <definedName name="Slicer_Service">#N/A</definedName>
    <definedName name="Slicer_Service1">#N/A</definedName>
    <definedName name="Slicer_Service2">#N/A</definedName>
    <definedName name="Slicer_Service3">#N/A</definedName>
    <definedName name="ten">#REF!</definedName>
    <definedName name="thir">#REF!</definedName>
    <definedName name="Total_Cost" localSheetId="15">'Loan 2'!$E$11</definedName>
    <definedName name="Total_Cost" localSheetId="16">'Loan 3'!$E$11</definedName>
    <definedName name="Total_Cost" localSheetId="17">'Loan 4'!$E$11</definedName>
    <definedName name="Total_Cost">'Loan 1'!$E$11</definedName>
    <definedName name="Total_Interest" localSheetId="15">'Loan 2'!$E$10</definedName>
    <definedName name="Total_Interest" localSheetId="16">'Loan 3'!$E$10</definedName>
    <definedName name="Total_Interest" localSheetId="17">'Loan 4'!$E$10</definedName>
    <definedName name="Total_Interest">'Loan 1'!$E$10</definedName>
    <definedName name="twen">#REF!</definedName>
    <definedName name="uti">#REF!</definedName>
    <definedName name="Values_Entered" localSheetId="15">IF('Loan 2'!Loan_Amount*'Loan 2'!Interest_Rate*'Loan 2'!Loan_Years*'Loan 2'!Loan_Start&gt;0,1,0)</definedName>
    <definedName name="Values_Entered" localSheetId="16">IF('Loan 3'!Loan_Amount*'Loan 3'!Interest_Rate*'Loan 3'!Loan_Years*'Loan 3'!Loan_Start&gt;0,1,0)</definedName>
    <definedName name="Values_Entered" localSheetId="17">IF('Loan 4'!Loan_Amount*'Loan 4'!Interest_Rate*'Loan 4'!Loan_Years*'Loan 4'!Loan_Start&gt;0,1,0)</definedName>
    <definedName name="Values_Entered">IF(Loan_Amount*Interest_Rate*Loan_Years*Loan_Start&gt;0,1,0)</definedName>
  </definedNames>
  <calcPr calcId="191029"/>
  <pivotCaches>
    <pivotCache cacheId="0" r:id="rId21"/>
    <pivotCache cacheId="1" r:id="rId22"/>
    <pivotCache cacheId="2" r:id="rId23"/>
    <pivotCache cacheId="3" r:id="rId24"/>
    <pivotCache cacheId="4" r:id="rId25"/>
    <pivotCache cacheId="5" r:id="rId26"/>
    <pivotCache cacheId="6" r:id="rId27"/>
    <pivotCache cacheId="7" r:id="rId28"/>
    <pivotCache cacheId="8" r:id="rId29"/>
  </pivotCaches>
  <extLst>
    <ext xmlns:x14="http://schemas.microsoft.com/office/spreadsheetml/2009/9/main" uri="{BBE1A952-AA13-448e-AADC-164F8A28A991}">
      <x14:slicerCaches>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8" i="26" l="1"/>
  <c r="AJ17" i="26"/>
  <c r="AJ14" i="26"/>
  <c r="AJ13" i="26"/>
  <c r="AJ12" i="26"/>
  <c r="AJ11" i="26"/>
  <c r="AJ9" i="26"/>
  <c r="AJ8" i="26"/>
  <c r="AJ7" i="26"/>
  <c r="AG18" i="26"/>
  <c r="AG17" i="26"/>
  <c r="AG14" i="26"/>
  <c r="AG13" i="26"/>
  <c r="AG12" i="26"/>
  <c r="AG11" i="26"/>
  <c r="AG9" i="26"/>
  <c r="AG8" i="26"/>
  <c r="AG7" i="26"/>
  <c r="AD18" i="26"/>
  <c r="AD17" i="26"/>
  <c r="AD14" i="26"/>
  <c r="AD13" i="26"/>
  <c r="AD12" i="26"/>
  <c r="AD11" i="26"/>
  <c r="AD9" i="26"/>
  <c r="AD8" i="26"/>
  <c r="AD7" i="26"/>
  <c r="AA18" i="26"/>
  <c r="AA17" i="26"/>
  <c r="AA14" i="26"/>
  <c r="AA13" i="26"/>
  <c r="AA12" i="26"/>
  <c r="AA11" i="26"/>
  <c r="AA9" i="26"/>
  <c r="AA8" i="26"/>
  <c r="AA7" i="26"/>
  <c r="X18" i="26"/>
  <c r="X17" i="26"/>
  <c r="X14" i="26"/>
  <c r="X13" i="26"/>
  <c r="X12" i="26"/>
  <c r="X11" i="26"/>
  <c r="X9" i="26"/>
  <c r="X8" i="26"/>
  <c r="X7" i="26"/>
  <c r="U18" i="26"/>
  <c r="U17" i="26"/>
  <c r="U14" i="26"/>
  <c r="U13" i="26"/>
  <c r="U12" i="26"/>
  <c r="U11" i="26"/>
  <c r="U9" i="26"/>
  <c r="U8" i="26"/>
  <c r="U7" i="26"/>
  <c r="R18" i="26"/>
  <c r="R17" i="26"/>
  <c r="R14" i="26"/>
  <c r="R13" i="26"/>
  <c r="R12" i="26"/>
  <c r="R11" i="26"/>
  <c r="R9" i="26"/>
  <c r="R8" i="26"/>
  <c r="R7" i="26"/>
  <c r="O18" i="26"/>
  <c r="O17" i="26"/>
  <c r="O14" i="26"/>
  <c r="O13" i="26"/>
  <c r="O12" i="26"/>
  <c r="O11" i="26"/>
  <c r="O9" i="26"/>
  <c r="O8" i="26"/>
  <c r="O7" i="26"/>
  <c r="L18" i="26"/>
  <c r="L17" i="26"/>
  <c r="L14" i="26"/>
  <c r="L13" i="26"/>
  <c r="L12" i="26"/>
  <c r="L11" i="26"/>
  <c r="L9" i="26"/>
  <c r="L8" i="26"/>
  <c r="L7" i="26"/>
  <c r="I18" i="26"/>
  <c r="I17" i="26"/>
  <c r="I14" i="26"/>
  <c r="I13" i="26"/>
  <c r="I12" i="26"/>
  <c r="I11" i="26"/>
  <c r="I9" i="26"/>
  <c r="I8" i="26"/>
  <c r="I7" i="26"/>
  <c r="F18" i="26"/>
  <c r="F17" i="26"/>
  <c r="F14" i="26"/>
  <c r="F13" i="26"/>
  <c r="F12" i="26"/>
  <c r="F11" i="26"/>
  <c r="F9" i="26"/>
  <c r="F8" i="26"/>
  <c r="F7" i="26"/>
  <c r="C18" i="26"/>
  <c r="C17" i="26"/>
  <c r="C14" i="26"/>
  <c r="C13" i="26"/>
  <c r="C12" i="26"/>
  <c r="C11" i="26"/>
  <c r="C9" i="26"/>
  <c r="C8" i="26"/>
  <c r="C7" i="26"/>
  <c r="C4" i="30"/>
  <c r="C9" i="30" s="1"/>
  <c r="B4" i="30"/>
  <c r="B9" i="30" s="1"/>
  <c r="B3" i="31"/>
  <c r="B8" i="31" s="1"/>
  <c r="B10" i="31"/>
  <c r="B15" i="31"/>
  <c r="B19" i="31"/>
  <c r="C11" i="30" l="1"/>
  <c r="C14" i="30"/>
  <c r="B21" i="31"/>
  <c r="B14" i="30"/>
  <c r="B11" i="30"/>
  <c r="F170" i="53"/>
  <c r="F169" i="53"/>
  <c r="F168" i="53"/>
  <c r="F167" i="53"/>
  <c r="F166" i="53"/>
  <c r="F165" i="53"/>
  <c r="F164" i="53"/>
  <c r="F163" i="53"/>
  <c r="F162" i="53"/>
  <c r="F161" i="53"/>
  <c r="F160" i="53"/>
  <c r="F159" i="53"/>
  <c r="F158" i="53"/>
  <c r="F157" i="53"/>
  <c r="F156" i="53"/>
  <c r="F155" i="53"/>
  <c r="F154" i="53"/>
  <c r="F153" i="53"/>
  <c r="F150" i="53"/>
  <c r="F149" i="53"/>
  <c r="F148" i="53"/>
  <c r="F147" i="53"/>
  <c r="F146" i="53"/>
  <c r="F145" i="53"/>
  <c r="F144" i="53"/>
  <c r="F143" i="53"/>
  <c r="F142" i="53"/>
  <c r="F141" i="53"/>
  <c r="F140" i="53"/>
  <c r="F139" i="53"/>
  <c r="F138" i="53"/>
  <c r="F137" i="53"/>
  <c r="F136" i="53"/>
  <c r="F135" i="53"/>
  <c r="F134" i="53"/>
  <c r="F133" i="53"/>
  <c r="F130" i="53"/>
  <c r="F129" i="53"/>
  <c r="F128" i="53"/>
  <c r="F127" i="53"/>
  <c r="F126" i="53"/>
  <c r="F125" i="53"/>
  <c r="F124" i="53"/>
  <c r="F123" i="53"/>
  <c r="F122" i="53"/>
  <c r="F121" i="53"/>
  <c r="F120" i="53"/>
  <c r="F119" i="53"/>
  <c r="F118" i="53"/>
  <c r="F117" i="53"/>
  <c r="F116" i="53"/>
  <c r="F115" i="53"/>
  <c r="F114" i="53"/>
  <c r="F113" i="53"/>
  <c r="F110" i="53"/>
  <c r="F109" i="53"/>
  <c r="F108" i="53"/>
  <c r="F107" i="53"/>
  <c r="F106" i="53"/>
  <c r="F105" i="53"/>
  <c r="F104" i="53"/>
  <c r="F103" i="53"/>
  <c r="F102" i="53"/>
  <c r="F101" i="53"/>
  <c r="F100" i="53"/>
  <c r="F99" i="53"/>
  <c r="F98" i="53"/>
  <c r="F97" i="53"/>
  <c r="F96" i="53"/>
  <c r="F95" i="53"/>
  <c r="F94" i="53"/>
  <c r="F93" i="53"/>
  <c r="F90" i="53"/>
  <c r="F89" i="53"/>
  <c r="F88" i="53"/>
  <c r="F87" i="53"/>
  <c r="F86" i="53"/>
  <c r="F85" i="53"/>
  <c r="F84" i="53"/>
  <c r="F83" i="53"/>
  <c r="F82" i="53"/>
  <c r="F81" i="53"/>
  <c r="F80" i="53"/>
  <c r="F79" i="53"/>
  <c r="F78" i="53"/>
  <c r="F77" i="53"/>
  <c r="F76" i="53"/>
  <c r="F75" i="53"/>
  <c r="F74" i="53"/>
  <c r="F73" i="53"/>
  <c r="F70" i="53"/>
  <c r="F69" i="53"/>
  <c r="F68" i="53"/>
  <c r="F67" i="53"/>
  <c r="F66" i="53"/>
  <c r="F65" i="53"/>
  <c r="F64" i="53"/>
  <c r="F63" i="53"/>
  <c r="F62" i="53"/>
  <c r="F61" i="53"/>
  <c r="F60" i="53"/>
  <c r="F59" i="53"/>
  <c r="F58" i="53"/>
  <c r="F57" i="53"/>
  <c r="F56" i="53"/>
  <c r="F55" i="53"/>
  <c r="F54" i="53"/>
  <c r="F53" i="53"/>
  <c r="F50" i="53"/>
  <c r="F49" i="53"/>
  <c r="F48" i="53"/>
  <c r="F47" i="53"/>
  <c r="F46" i="53"/>
  <c r="F45" i="53"/>
  <c r="F44" i="53"/>
  <c r="F43" i="53"/>
  <c r="F42" i="53"/>
  <c r="F41" i="53"/>
  <c r="F40" i="53"/>
  <c r="F39" i="53"/>
  <c r="F38" i="53"/>
  <c r="F37" i="53"/>
  <c r="F36" i="53"/>
  <c r="F35" i="53"/>
  <c r="F34" i="53"/>
  <c r="F33" i="53"/>
  <c r="F30" i="53"/>
  <c r="F29" i="53"/>
  <c r="F28" i="53"/>
  <c r="F27" i="53"/>
  <c r="F26" i="53"/>
  <c r="F25" i="53"/>
  <c r="F24" i="53"/>
  <c r="F23" i="53"/>
  <c r="F22" i="53"/>
  <c r="F21" i="53"/>
  <c r="F20" i="53"/>
  <c r="F19" i="53"/>
  <c r="F18" i="53"/>
  <c r="F17" i="53"/>
  <c r="F16" i="53"/>
  <c r="F15" i="53"/>
  <c r="F14" i="53"/>
  <c r="F13" i="53"/>
  <c r="AA6" i="53"/>
  <c r="Y6" i="53"/>
  <c r="W6" i="53"/>
  <c r="U6" i="53"/>
  <c r="S6" i="53"/>
  <c r="Q6" i="53"/>
  <c r="AA5" i="53"/>
  <c r="Y5" i="53"/>
  <c r="W5" i="53"/>
  <c r="U5" i="53"/>
  <c r="S5" i="53"/>
  <c r="Q5" i="53"/>
  <c r="AA4" i="53"/>
  <c r="Y4" i="53"/>
  <c r="W4" i="53"/>
  <c r="U4" i="53"/>
  <c r="S4" i="53"/>
  <c r="Q4" i="53"/>
  <c r="B4" i="53"/>
  <c r="B5" i="53" s="1"/>
  <c r="B6" i="53" s="1"/>
  <c r="B7" i="53" s="1"/>
  <c r="B8" i="53" s="1"/>
  <c r="B9" i="53" s="1"/>
  <c r="G3" i="31" l="1"/>
  <c r="F3" i="31"/>
  <c r="E3" i="31"/>
  <c r="D3" i="31"/>
  <c r="C3" i="31"/>
  <c r="G15" i="31"/>
  <c r="F15" i="31"/>
  <c r="E15" i="31"/>
  <c r="D15" i="31"/>
  <c r="C15" i="31"/>
  <c r="D15" i="32"/>
  <c r="G12" i="32"/>
  <c r="G15" i="32" s="1"/>
  <c r="F12" i="32"/>
  <c r="F15" i="32" s="1"/>
  <c r="E12" i="32"/>
  <c r="E15" i="32" s="1"/>
  <c r="D12" i="32"/>
  <c r="C12" i="32"/>
  <c r="C15" i="32" s="1"/>
  <c r="B12" i="32"/>
  <c r="B15" i="32" s="1"/>
  <c r="C85" i="33"/>
  <c r="D82" i="33"/>
  <c r="D83" i="33" s="1"/>
  <c r="A2" i="46"/>
  <c r="A2" i="49"/>
  <c r="A2" i="14"/>
  <c r="B5" i="14" s="1"/>
  <c r="B2" i="45"/>
  <c r="B2" i="26"/>
  <c r="D1" i="34"/>
  <c r="D132" i="33"/>
  <c r="D134" i="33" s="1"/>
  <c r="D73" i="33"/>
  <c r="D74" i="33" s="1"/>
  <c r="D67" i="33"/>
  <c r="D39" i="33"/>
  <c r="D10" i="33"/>
  <c r="G14" i="30"/>
  <c r="F14" i="30"/>
  <c r="E14" i="30"/>
  <c r="D14" i="30"/>
  <c r="G11" i="30"/>
  <c r="F11" i="30"/>
  <c r="E11" i="30"/>
  <c r="D11" i="30"/>
  <c r="G9" i="30"/>
  <c r="F9" i="30"/>
  <c r="E9" i="30"/>
  <c r="D9" i="30"/>
  <c r="G4" i="30"/>
  <c r="F4" i="30"/>
  <c r="E4" i="30"/>
  <c r="D4" i="30"/>
  <c r="G25" i="32"/>
  <c r="F25" i="32"/>
  <c r="E25" i="32"/>
  <c r="D25" i="32"/>
  <c r="C25" i="32"/>
  <c r="G20" i="32"/>
  <c r="F20" i="32"/>
  <c r="E20" i="32"/>
  <c r="D20" i="32"/>
  <c r="C20" i="32"/>
  <c r="G19" i="31"/>
  <c r="F19" i="31"/>
  <c r="E19" i="31"/>
  <c r="D19" i="31"/>
  <c r="C19" i="31"/>
  <c r="G10" i="31"/>
  <c r="F10" i="31"/>
  <c r="F21" i="31" s="1"/>
  <c r="E10" i="31"/>
  <c r="D10" i="31"/>
  <c r="C10" i="31"/>
  <c r="G8" i="31"/>
  <c r="F8" i="31"/>
  <c r="E8" i="31"/>
  <c r="D8" i="31"/>
  <c r="C8" i="31"/>
  <c r="I26" i="49"/>
  <c r="G26" i="49"/>
  <c r="E26" i="49"/>
  <c r="C26" i="49"/>
  <c r="C24" i="49"/>
  <c r="C23" i="49"/>
  <c r="C22" i="49"/>
  <c r="C21" i="49"/>
  <c r="C20" i="49"/>
  <c r="E24" i="49"/>
  <c r="E23" i="49"/>
  <c r="E22" i="49"/>
  <c r="E21" i="49"/>
  <c r="E20" i="49"/>
  <c r="G24" i="49"/>
  <c r="G23" i="49"/>
  <c r="G22" i="49"/>
  <c r="G21" i="49"/>
  <c r="G20" i="49"/>
  <c r="I24" i="49"/>
  <c r="I23" i="49"/>
  <c r="I22" i="49"/>
  <c r="I21" i="49"/>
  <c r="I20" i="49"/>
  <c r="I19" i="49"/>
  <c r="G19" i="49"/>
  <c r="E19" i="49"/>
  <c r="C19" i="49"/>
  <c r="I14" i="49"/>
  <c r="I13" i="49"/>
  <c r="G14" i="49"/>
  <c r="G13" i="49"/>
  <c r="E14" i="49"/>
  <c r="E13" i="49"/>
  <c r="C14" i="49"/>
  <c r="C13" i="49"/>
  <c r="I12" i="49"/>
  <c r="G12" i="49"/>
  <c r="E12" i="49"/>
  <c r="C12" i="49"/>
  <c r="I9" i="49"/>
  <c r="I8" i="49"/>
  <c r="G9" i="49"/>
  <c r="G8" i="49"/>
  <c r="G7" i="49" s="1"/>
  <c r="E9" i="49"/>
  <c r="E8" i="49"/>
  <c r="C9" i="49"/>
  <c r="C8" i="49"/>
  <c r="I5" i="49"/>
  <c r="G5" i="49"/>
  <c r="E5" i="49"/>
  <c r="C5" i="49"/>
  <c r="I32" i="49"/>
  <c r="G32" i="49"/>
  <c r="E32" i="49"/>
  <c r="C32" i="49"/>
  <c r="I30" i="49"/>
  <c r="G30" i="49"/>
  <c r="E30" i="49"/>
  <c r="C30" i="49"/>
  <c r="I29" i="49"/>
  <c r="G29" i="49"/>
  <c r="E29" i="49"/>
  <c r="E28" i="49" s="1"/>
  <c r="C29" i="49"/>
  <c r="D6" i="45"/>
  <c r="I28" i="49" l="1"/>
  <c r="G28" i="49"/>
  <c r="E7" i="49"/>
  <c r="C18" i="49"/>
  <c r="C34" i="49" s="1"/>
  <c r="C28" i="49"/>
  <c r="D135" i="33"/>
  <c r="D21" i="31"/>
  <c r="E21" i="31"/>
  <c r="G21" i="31"/>
  <c r="C21" i="31"/>
  <c r="E82" i="33"/>
  <c r="F82" i="33" s="1"/>
  <c r="G82" i="33" s="1"/>
  <c r="H82" i="33" s="1"/>
  <c r="I82" i="33" s="1"/>
  <c r="C11" i="49"/>
  <c r="E11" i="49"/>
  <c r="E16" i="49" s="1"/>
  <c r="E18" i="49"/>
  <c r="E34" i="49" s="1"/>
  <c r="G18" i="49"/>
  <c r="G34" i="49" s="1"/>
  <c r="I18" i="49"/>
  <c r="I34" i="49" s="1"/>
  <c r="I11" i="49"/>
  <c r="G11" i="49"/>
  <c r="G16" i="49" s="1"/>
  <c r="I7" i="49"/>
  <c r="C7" i="49"/>
  <c r="C16" i="49" s="1"/>
  <c r="D20" i="26"/>
  <c r="D5" i="26"/>
  <c r="X32" i="14"/>
  <c r="V32" i="14"/>
  <c r="T32" i="14"/>
  <c r="R32" i="14"/>
  <c r="P32" i="14"/>
  <c r="N32" i="14"/>
  <c r="L32" i="14"/>
  <c r="J32" i="14"/>
  <c r="H32" i="14"/>
  <c r="F32" i="14"/>
  <c r="D32" i="14"/>
  <c r="X26" i="14"/>
  <c r="V26" i="14"/>
  <c r="T26" i="14"/>
  <c r="R26" i="14"/>
  <c r="P26" i="14"/>
  <c r="N26" i="14"/>
  <c r="L26" i="14"/>
  <c r="J26" i="14"/>
  <c r="H26" i="14"/>
  <c r="F26" i="14"/>
  <c r="D26" i="14"/>
  <c r="AC4" i="53" l="1"/>
  <c r="K13" i="53"/>
  <c r="D26" i="49"/>
  <c r="I16" i="49"/>
  <c r="I36" i="49" s="1"/>
  <c r="I37" i="49" s="1"/>
  <c r="H32" i="49"/>
  <c r="H26" i="49"/>
  <c r="F32" i="49"/>
  <c r="F26" i="49"/>
  <c r="D32" i="49"/>
  <c r="E36" i="49"/>
  <c r="E37" i="49" s="1"/>
  <c r="C36" i="49"/>
  <c r="C37" i="49" s="1"/>
  <c r="G36" i="49"/>
  <c r="G37" i="49" s="1"/>
  <c r="Y18" i="14"/>
  <c r="W18" i="14"/>
  <c r="U18" i="14"/>
  <c r="S18" i="14"/>
  <c r="Q18" i="14"/>
  <c r="O18" i="14"/>
  <c r="M18" i="14"/>
  <c r="K18" i="14"/>
  <c r="I18" i="14"/>
  <c r="G18" i="14"/>
  <c r="E18" i="14"/>
  <c r="C18" i="14"/>
  <c r="X14" i="14"/>
  <c r="V14" i="14"/>
  <c r="T14" i="14"/>
  <c r="R14" i="14"/>
  <c r="P14" i="14"/>
  <c r="N14" i="14"/>
  <c r="L14" i="14"/>
  <c r="J14" i="14"/>
  <c r="H14" i="14"/>
  <c r="F14" i="14"/>
  <c r="D14" i="14"/>
  <c r="X12" i="14"/>
  <c r="V12" i="14"/>
  <c r="T12" i="14"/>
  <c r="R12" i="14"/>
  <c r="P12" i="14"/>
  <c r="N12" i="14"/>
  <c r="L12" i="14"/>
  <c r="J12" i="14"/>
  <c r="H12" i="14"/>
  <c r="F12" i="14"/>
  <c r="D12" i="14"/>
  <c r="B14" i="14"/>
  <c r="B9" i="46"/>
  <c r="B4" i="46"/>
  <c r="B32" i="14"/>
  <c r="B32" i="49" s="1"/>
  <c r="B26" i="14"/>
  <c r="B26" i="49" s="1"/>
  <c r="B12" i="14"/>
  <c r="M54" i="45"/>
  <c r="J54" i="45"/>
  <c r="G54" i="45"/>
  <c r="D54" i="45"/>
  <c r="M52" i="45"/>
  <c r="J52" i="45"/>
  <c r="G52" i="45"/>
  <c r="D52" i="45"/>
  <c r="M48" i="45"/>
  <c r="J48" i="45"/>
  <c r="G48" i="45"/>
  <c r="D48" i="45"/>
  <c r="M44" i="45"/>
  <c r="M43" i="45"/>
  <c r="M42" i="45"/>
  <c r="M41" i="45"/>
  <c r="M40" i="45"/>
  <c r="J44" i="45"/>
  <c r="J43" i="45"/>
  <c r="J42" i="45"/>
  <c r="J41" i="45"/>
  <c r="J40" i="45"/>
  <c r="G44" i="45"/>
  <c r="G43" i="45"/>
  <c r="G42" i="45"/>
  <c r="G41" i="45"/>
  <c r="G40" i="45"/>
  <c r="D44" i="45"/>
  <c r="D43" i="45"/>
  <c r="D42" i="45"/>
  <c r="D41" i="45"/>
  <c r="D40" i="45"/>
  <c r="M35" i="45"/>
  <c r="J35" i="45"/>
  <c r="G35" i="45"/>
  <c r="D35" i="45"/>
  <c r="M33" i="45"/>
  <c r="M32" i="45"/>
  <c r="M31" i="45"/>
  <c r="M30" i="45"/>
  <c r="M29" i="45"/>
  <c r="M28" i="45"/>
  <c r="M27" i="45"/>
  <c r="M26" i="45"/>
  <c r="M25" i="45"/>
  <c r="M24" i="45"/>
  <c r="M23" i="45"/>
  <c r="M22" i="45"/>
  <c r="M21" i="45"/>
  <c r="M6" i="45"/>
  <c r="M7" i="45"/>
  <c r="M8" i="45"/>
  <c r="M9" i="45"/>
  <c r="M10" i="45"/>
  <c r="M11" i="45"/>
  <c r="M12" i="45"/>
  <c r="M13" i="45"/>
  <c r="M14" i="45"/>
  <c r="M15" i="45"/>
  <c r="M16" i="45"/>
  <c r="M17" i="45"/>
  <c r="M18" i="45"/>
  <c r="J33" i="45"/>
  <c r="J32" i="45"/>
  <c r="J31" i="45"/>
  <c r="J30" i="45"/>
  <c r="J29" i="45"/>
  <c r="J28" i="45"/>
  <c r="J27" i="45"/>
  <c r="J26" i="45"/>
  <c r="J25" i="45"/>
  <c r="J24" i="45"/>
  <c r="J23" i="45"/>
  <c r="J22" i="45"/>
  <c r="J21" i="45"/>
  <c r="G33" i="45"/>
  <c r="G32" i="45"/>
  <c r="G31" i="45"/>
  <c r="G30" i="45"/>
  <c r="G29" i="45"/>
  <c r="G28" i="45"/>
  <c r="G27" i="45"/>
  <c r="G26" i="45"/>
  <c r="G25" i="45"/>
  <c r="G24" i="45"/>
  <c r="G23" i="45"/>
  <c r="G22" i="45"/>
  <c r="G21" i="45"/>
  <c r="D33" i="45"/>
  <c r="D32" i="45"/>
  <c r="D31" i="45"/>
  <c r="D30" i="45"/>
  <c r="D29" i="45"/>
  <c r="D28" i="45"/>
  <c r="D27" i="45"/>
  <c r="D26" i="45"/>
  <c r="D25" i="45"/>
  <c r="D24" i="45"/>
  <c r="D23" i="45"/>
  <c r="D22" i="45"/>
  <c r="D21" i="45"/>
  <c r="J18" i="45"/>
  <c r="J17" i="45"/>
  <c r="J16" i="45"/>
  <c r="J15" i="45"/>
  <c r="J14" i="45"/>
  <c r="J13" i="45"/>
  <c r="J12" i="45"/>
  <c r="J11" i="45"/>
  <c r="J10" i="45"/>
  <c r="J9" i="45"/>
  <c r="J8" i="45"/>
  <c r="J7" i="45"/>
  <c r="J6" i="45"/>
  <c r="G18" i="45"/>
  <c r="G17" i="45"/>
  <c r="G16" i="45"/>
  <c r="G15" i="45"/>
  <c r="G14" i="45"/>
  <c r="G13" i="45"/>
  <c r="G12" i="45"/>
  <c r="G11" i="45"/>
  <c r="G10" i="45"/>
  <c r="G9" i="45"/>
  <c r="G8" i="45"/>
  <c r="G7" i="45"/>
  <c r="G6" i="45"/>
  <c r="D18" i="45"/>
  <c r="D17" i="45"/>
  <c r="D16" i="45"/>
  <c r="D15" i="45"/>
  <c r="D14" i="45"/>
  <c r="D13" i="45"/>
  <c r="D12" i="45"/>
  <c r="D11" i="45"/>
  <c r="D10" i="45"/>
  <c r="D9" i="45"/>
  <c r="D8" i="45"/>
  <c r="D7" i="45"/>
  <c r="E64" i="43"/>
  <c r="E63" i="43"/>
  <c r="E62" i="43"/>
  <c r="E61" i="43"/>
  <c r="E60" i="43"/>
  <c r="E59" i="43"/>
  <c r="E58" i="43"/>
  <c r="E57" i="43"/>
  <c r="E56" i="43"/>
  <c r="E55" i="43"/>
  <c r="E54" i="43"/>
  <c r="E53" i="43"/>
  <c r="E52" i="43"/>
  <c r="E51" i="43"/>
  <c r="E50" i="43"/>
  <c r="C73" i="43" s="1"/>
  <c r="C50" i="43" a="1"/>
  <c r="C50" i="43" s="1"/>
  <c r="D50" i="43" s="1"/>
  <c r="C51" i="43" a="1"/>
  <c r="C51" i="43" s="1"/>
  <c r="D51" i="43" s="1"/>
  <c r="C52" i="43" a="1"/>
  <c r="C52" i="43" s="1"/>
  <c r="D52" i="43" s="1"/>
  <c r="C53" i="43" a="1"/>
  <c r="C53" i="43" s="1"/>
  <c r="D53" i="43" s="1"/>
  <c r="C54" i="43" a="1"/>
  <c r="C54" i="43" s="1"/>
  <c r="D54" i="43" s="1"/>
  <c r="C55" i="43" a="1"/>
  <c r="C55" i="43" s="1"/>
  <c r="D55" i="43" s="1"/>
  <c r="C56" i="43" a="1"/>
  <c r="C56" i="43" s="1"/>
  <c r="D56" i="43" s="1"/>
  <c r="C57" i="43" a="1"/>
  <c r="C57" i="43" s="1"/>
  <c r="D57" i="43" s="1"/>
  <c r="F57" i="43" s="1"/>
  <c r="C58" i="43" a="1"/>
  <c r="C58" i="43" s="1"/>
  <c r="D58" i="43" s="1"/>
  <c r="C59" i="43" a="1"/>
  <c r="C59" i="43" s="1"/>
  <c r="D59" i="43" s="1"/>
  <c r="C60" i="43" a="1"/>
  <c r="C60" i="43" s="1"/>
  <c r="D60" i="43" s="1"/>
  <c r="C61" i="43" a="1"/>
  <c r="C61" i="43" s="1"/>
  <c r="D61" i="43" s="1"/>
  <c r="F61" i="43" s="1"/>
  <c r="C62" i="43" a="1"/>
  <c r="C62" i="43" s="1"/>
  <c r="D62" i="43" s="1"/>
  <c r="C63" i="43" a="1"/>
  <c r="C63" i="43" s="1"/>
  <c r="D63" i="43" s="1"/>
  <c r="C64" i="43" a="1"/>
  <c r="C64" i="43" s="1"/>
  <c r="D64" i="43" s="1"/>
  <c r="F64" i="43" s="1"/>
  <c r="B64" i="43"/>
  <c r="B63" i="43"/>
  <c r="B62" i="43"/>
  <c r="B61" i="43"/>
  <c r="B60" i="43"/>
  <c r="B59" i="43"/>
  <c r="B58" i="43"/>
  <c r="B57" i="43"/>
  <c r="B56" i="43"/>
  <c r="B55" i="43"/>
  <c r="B54" i="43"/>
  <c r="B53" i="43"/>
  <c r="B52" i="43"/>
  <c r="B51" i="43"/>
  <c r="B50" i="43"/>
  <c r="C7" i="43"/>
  <c r="C45" i="43"/>
  <c r="D45" i="43" s="1"/>
  <c r="C44" i="43"/>
  <c r="D44" i="43" s="1"/>
  <c r="E44" i="43" s="1"/>
  <c r="F44" i="43" s="1"/>
  <c r="G44" i="43" s="1"/>
  <c r="H44" i="43" s="1"/>
  <c r="C43" i="43"/>
  <c r="D43" i="43" s="1"/>
  <c r="E43" i="43" s="1"/>
  <c r="F43" i="43" s="1"/>
  <c r="G43" i="43" s="1"/>
  <c r="H43" i="43" s="1"/>
  <c r="C42" i="43"/>
  <c r="D42" i="43" s="1"/>
  <c r="E42" i="43" s="1"/>
  <c r="F42" i="43" s="1"/>
  <c r="G42" i="43" s="1"/>
  <c r="H42" i="43" s="1"/>
  <c r="C40" i="43"/>
  <c r="D40" i="43" s="1"/>
  <c r="C39" i="43"/>
  <c r="D39" i="43" s="1"/>
  <c r="E39" i="43" s="1"/>
  <c r="F39" i="43" s="1"/>
  <c r="G39" i="43" s="1"/>
  <c r="H39" i="43" s="1"/>
  <c r="C38" i="43"/>
  <c r="D38" i="43" s="1"/>
  <c r="E38" i="43" s="1"/>
  <c r="F38" i="43" s="1"/>
  <c r="G38" i="43" s="1"/>
  <c r="H38" i="43" s="1"/>
  <c r="C36" i="43"/>
  <c r="D36" i="43" s="1"/>
  <c r="E36" i="43" s="1"/>
  <c r="F36" i="43" s="1"/>
  <c r="G36" i="43" s="1"/>
  <c r="H36" i="43" s="1"/>
  <c r="C35" i="43"/>
  <c r="D35" i="43" s="1"/>
  <c r="C34" i="43"/>
  <c r="D34" i="43" s="1"/>
  <c r="E34" i="43" s="1"/>
  <c r="F34" i="43" s="1"/>
  <c r="G34" i="43" s="1"/>
  <c r="H34" i="43" s="1"/>
  <c r="C32" i="43"/>
  <c r="D32" i="43" s="1"/>
  <c r="E32" i="43" s="1"/>
  <c r="F32" i="43" s="1"/>
  <c r="G32" i="43" s="1"/>
  <c r="H32" i="43" s="1"/>
  <c r="C31" i="43"/>
  <c r="D31" i="43" s="1"/>
  <c r="E31" i="43" s="1"/>
  <c r="F31" i="43" s="1"/>
  <c r="G31" i="43" s="1"/>
  <c r="H31" i="43" s="1"/>
  <c r="C29" i="43"/>
  <c r="D29" i="43" s="1"/>
  <c r="E29" i="43" s="1"/>
  <c r="F29" i="43" s="1"/>
  <c r="G29" i="43" s="1"/>
  <c r="H29" i="43" s="1"/>
  <c r="C23" i="43"/>
  <c r="H4" i="53" s="1"/>
  <c r="C22" i="43"/>
  <c r="D22" i="43" s="1"/>
  <c r="C21" i="43"/>
  <c r="D21" i="43" s="1"/>
  <c r="C20" i="43"/>
  <c r="C18" i="43"/>
  <c r="D18" i="43" s="1"/>
  <c r="C17" i="43"/>
  <c r="D17" i="43" s="1"/>
  <c r="C16" i="43"/>
  <c r="C14" i="43"/>
  <c r="D14" i="43" s="1"/>
  <c r="C13" i="43"/>
  <c r="D13" i="43" s="1"/>
  <c r="C12" i="43"/>
  <c r="C10" i="43"/>
  <c r="D10" i="43" s="1"/>
  <c r="C9" i="43"/>
  <c r="M39" i="45" l="1"/>
  <c r="J39" i="45"/>
  <c r="AJ16" i="26"/>
  <c r="AL16" i="26" s="1"/>
  <c r="L16" i="26"/>
  <c r="AA16" i="26"/>
  <c r="C16" i="26"/>
  <c r="R16" i="26"/>
  <c r="T16" i="26" s="1"/>
  <c r="AG16" i="26"/>
  <c r="AI16" i="26" s="1"/>
  <c r="I16" i="26"/>
  <c r="K16" i="26" s="1"/>
  <c r="X16" i="26"/>
  <c r="Z16" i="26" s="1"/>
  <c r="O16" i="26"/>
  <c r="Q16" i="26" s="1"/>
  <c r="AD16" i="26"/>
  <c r="F16" i="26"/>
  <c r="H16" i="26" s="1"/>
  <c r="U16" i="26"/>
  <c r="AJ10" i="26"/>
  <c r="AL10" i="26" s="1"/>
  <c r="AD10" i="26"/>
  <c r="X10" i="26"/>
  <c r="Z10" i="26" s="1"/>
  <c r="R10" i="26"/>
  <c r="T10" i="26" s="1"/>
  <c r="L10" i="26"/>
  <c r="I10" i="26"/>
  <c r="K10" i="26" s="1"/>
  <c r="C10" i="26"/>
  <c r="E10" i="26" s="1"/>
  <c r="O10" i="26"/>
  <c r="Q10" i="26" s="1"/>
  <c r="AA10" i="26"/>
  <c r="AC10" i="26" s="1"/>
  <c r="U10" i="26"/>
  <c r="AG10" i="26"/>
  <c r="AI10" i="26" s="1"/>
  <c r="F10" i="26"/>
  <c r="H10" i="26" s="1"/>
  <c r="D23" i="43"/>
  <c r="H5" i="53" s="1"/>
  <c r="D9" i="43"/>
  <c r="D5" i="53" s="1"/>
  <c r="D4" i="53"/>
  <c r="D20" i="43"/>
  <c r="G4" i="53"/>
  <c r="D16" i="43"/>
  <c r="F5" i="53" s="1"/>
  <c r="F4" i="53"/>
  <c r="D12" i="43"/>
  <c r="E5" i="53" s="1"/>
  <c r="E4" i="53"/>
  <c r="D7" i="43"/>
  <c r="E7" i="43" s="1"/>
  <c r="C4" i="53"/>
  <c r="E5" i="34"/>
  <c r="E13" i="34"/>
  <c r="AD31" i="26" s="1"/>
  <c r="AF31" i="26" s="1"/>
  <c r="E14" i="34"/>
  <c r="E6" i="34"/>
  <c r="AG24" i="26" s="1"/>
  <c r="E10" i="34"/>
  <c r="AD28" i="26" s="1"/>
  <c r="AF28" i="26" s="1"/>
  <c r="F62" i="43"/>
  <c r="F58" i="43"/>
  <c r="B14" i="49"/>
  <c r="E15" i="34"/>
  <c r="AJ33" i="26" s="1"/>
  <c r="E7" i="34"/>
  <c r="AD25" i="26" s="1"/>
  <c r="AF25" i="26" s="1"/>
  <c r="E11" i="34"/>
  <c r="U29" i="26" s="1"/>
  <c r="W29" i="26" s="1"/>
  <c r="F12" i="49"/>
  <c r="D12" i="49"/>
  <c r="E4" i="34"/>
  <c r="F22" i="26" s="1"/>
  <c r="E8" i="34"/>
  <c r="R26" i="26" s="1"/>
  <c r="T26" i="26" s="1"/>
  <c r="F63" i="43"/>
  <c r="F59" i="43"/>
  <c r="E13" i="43"/>
  <c r="AL8" i="26"/>
  <c r="Z8" i="26"/>
  <c r="AI8" i="26"/>
  <c r="K8" i="26"/>
  <c r="T8" i="26"/>
  <c r="Q8" i="26"/>
  <c r="AC8" i="26"/>
  <c r="E8" i="26"/>
  <c r="H8" i="26"/>
  <c r="E22" i="43"/>
  <c r="AI17" i="26"/>
  <c r="K17" i="26"/>
  <c r="T17" i="26"/>
  <c r="H17" i="26"/>
  <c r="AC17" i="26"/>
  <c r="Z17" i="26"/>
  <c r="AL17" i="26"/>
  <c r="Q17" i="26"/>
  <c r="E17" i="26"/>
  <c r="E12" i="43"/>
  <c r="F53" i="43"/>
  <c r="H14" i="49"/>
  <c r="E14" i="43"/>
  <c r="AC11" i="26"/>
  <c r="Q11" i="26"/>
  <c r="AL11" i="26"/>
  <c r="Z11" i="26"/>
  <c r="AI11" i="26"/>
  <c r="T11" i="26"/>
  <c r="E11" i="26"/>
  <c r="H11" i="26"/>
  <c r="K11" i="26"/>
  <c r="F50" i="43"/>
  <c r="B12" i="49"/>
  <c r="H12" i="49"/>
  <c r="F14" i="49"/>
  <c r="E16" i="43"/>
  <c r="E23" i="43"/>
  <c r="H6" i="53" s="1"/>
  <c r="E78" i="53"/>
  <c r="E38" i="53"/>
  <c r="E58" i="53"/>
  <c r="E17" i="43"/>
  <c r="AI13" i="26"/>
  <c r="K13" i="26"/>
  <c r="T13" i="26"/>
  <c r="H13" i="26"/>
  <c r="E13" i="26"/>
  <c r="Q13" i="26"/>
  <c r="AL13" i="26"/>
  <c r="Z13" i="26"/>
  <c r="AC13" i="26"/>
  <c r="D14" i="49"/>
  <c r="E18" i="43"/>
  <c r="T14" i="26"/>
  <c r="H14" i="26"/>
  <c r="E14" i="26"/>
  <c r="AC14" i="26"/>
  <c r="Q14" i="26"/>
  <c r="Z14" i="26"/>
  <c r="AL14" i="26"/>
  <c r="AI14" i="26"/>
  <c r="K14" i="26"/>
  <c r="E16" i="26"/>
  <c r="AC16" i="26"/>
  <c r="F52" i="43"/>
  <c r="D39" i="45"/>
  <c r="G20" i="45"/>
  <c r="G39" i="45"/>
  <c r="J20" i="45"/>
  <c r="G5" i="45"/>
  <c r="M20" i="45"/>
  <c r="D5" i="45"/>
  <c r="D20" i="45"/>
  <c r="M5" i="45"/>
  <c r="J5" i="45"/>
  <c r="F60" i="43"/>
  <c r="F56" i="43"/>
  <c r="F55" i="43"/>
  <c r="N69" i="43"/>
  <c r="AJ44" i="26" s="1"/>
  <c r="J69" i="43"/>
  <c r="X44" i="26" s="1"/>
  <c r="F69" i="43"/>
  <c r="L44" i="26" s="1"/>
  <c r="M69" i="43"/>
  <c r="AG44" i="26" s="1"/>
  <c r="I69" i="43"/>
  <c r="U44" i="26" s="1"/>
  <c r="E69" i="43"/>
  <c r="I44" i="26" s="1"/>
  <c r="L69" i="43"/>
  <c r="AD44" i="26" s="1"/>
  <c r="H69" i="43"/>
  <c r="R44" i="26" s="1"/>
  <c r="D69" i="43"/>
  <c r="F44" i="26" s="1"/>
  <c r="K69" i="43"/>
  <c r="AA44" i="26" s="1"/>
  <c r="G69" i="43"/>
  <c r="O44" i="26" s="1"/>
  <c r="F54" i="43"/>
  <c r="C69" i="43"/>
  <c r="C44" i="26" s="1"/>
  <c r="F51" i="43"/>
  <c r="E10" i="43"/>
  <c r="F5" i="34" s="1"/>
  <c r="AD23" i="26"/>
  <c r="AF23" i="26" s="1"/>
  <c r="E21" i="43"/>
  <c r="F13" i="34" s="1"/>
  <c r="E9" i="43"/>
  <c r="I22" i="26"/>
  <c r="E35" i="43"/>
  <c r="F35" i="43" s="1"/>
  <c r="G35" i="43" s="1"/>
  <c r="H35" i="43" s="1"/>
  <c r="AD29" i="26"/>
  <c r="AF29" i="26" s="1"/>
  <c r="E40" i="43"/>
  <c r="F40" i="43" s="1"/>
  <c r="G40" i="43" s="1"/>
  <c r="H40" i="43" s="1"/>
  <c r="E45" i="43"/>
  <c r="F45" i="43" s="1"/>
  <c r="G45" i="43" s="1"/>
  <c r="H45" i="43" s="1"/>
  <c r="AJ32" i="26"/>
  <c r="AL32" i="26" s="1"/>
  <c r="AG29" i="26"/>
  <c r="AI29" i="26" s="1"/>
  <c r="I29" i="26"/>
  <c r="K29" i="26" s="1"/>
  <c r="AD26" i="26"/>
  <c r="AF26" i="26" s="1"/>
  <c r="C26" i="26"/>
  <c r="E26" i="26" s="1"/>
  <c r="I26" i="26"/>
  <c r="K26" i="26" s="1"/>
  <c r="U22" i="26"/>
  <c r="R22" i="26"/>
  <c r="AG22" i="26"/>
  <c r="L22" i="26"/>
  <c r="AJ29" i="26"/>
  <c r="AL29" i="26" s="1"/>
  <c r="O29" i="26"/>
  <c r="Q29" i="26" s="1"/>
  <c r="AA29" i="26"/>
  <c r="AC29" i="26" s="1"/>
  <c r="R29" i="26"/>
  <c r="T29" i="26" s="1"/>
  <c r="E6" i="41"/>
  <c r="E5" i="41"/>
  <c r="E9" i="41" s="1"/>
  <c r="E4" i="41"/>
  <c r="E3" i="41"/>
  <c r="E6" i="40"/>
  <c r="E5" i="40"/>
  <c r="E9" i="40" s="1"/>
  <c r="E4" i="40"/>
  <c r="E3" i="40"/>
  <c r="E6" i="39"/>
  <c r="E5" i="39"/>
  <c r="E9" i="39" s="1"/>
  <c r="E4" i="39"/>
  <c r="E3" i="39"/>
  <c r="E6" i="36"/>
  <c r="E4" i="36"/>
  <c r="E3" i="36"/>
  <c r="E73" i="33"/>
  <c r="F73" i="33" s="1"/>
  <c r="G73" i="33" s="1"/>
  <c r="H73" i="33" s="1"/>
  <c r="I73" i="33" s="1"/>
  <c r="G5" i="53" l="1"/>
  <c r="AA15" i="26"/>
  <c r="AC15" i="26" s="1"/>
  <c r="O15" i="26"/>
  <c r="Q15" i="26" s="1"/>
  <c r="C15" i="26"/>
  <c r="X4" i="53" s="1"/>
  <c r="F15" i="26"/>
  <c r="AJ15" i="26"/>
  <c r="E89" i="53" s="1"/>
  <c r="X15" i="26"/>
  <c r="L15" i="26"/>
  <c r="F15" i="45" s="1"/>
  <c r="H15" i="45" s="1"/>
  <c r="U15" i="26"/>
  <c r="I15" i="26"/>
  <c r="E29" i="53" s="1"/>
  <c r="AG15" i="26"/>
  <c r="AI15" i="26" s="1"/>
  <c r="AD15" i="26"/>
  <c r="E77" i="53" s="1"/>
  <c r="R15" i="26"/>
  <c r="T15" i="26" s="1"/>
  <c r="AA25" i="26"/>
  <c r="AC25" i="26" s="1"/>
  <c r="C5" i="53"/>
  <c r="AJ6" i="26"/>
  <c r="E85" i="53" s="1"/>
  <c r="X6" i="26"/>
  <c r="E59" i="53" s="1"/>
  <c r="L6" i="26"/>
  <c r="AG6" i="26"/>
  <c r="E79" i="53" s="1"/>
  <c r="U6" i="26"/>
  <c r="I6" i="26"/>
  <c r="K6" i="26" s="1"/>
  <c r="R6" i="26"/>
  <c r="T6" i="26" s="1"/>
  <c r="F6" i="26"/>
  <c r="P5" i="53" s="1"/>
  <c r="AA6" i="26"/>
  <c r="AA5" i="26" s="1"/>
  <c r="C6" i="26"/>
  <c r="AD6" i="26"/>
  <c r="O6" i="26"/>
  <c r="O5" i="26" s="1"/>
  <c r="E9" i="26"/>
  <c r="E27" i="53"/>
  <c r="I9" i="45"/>
  <c r="K9" i="45" s="1"/>
  <c r="E9" i="34"/>
  <c r="I27" i="26" s="1"/>
  <c r="K27" i="26" s="1"/>
  <c r="E57" i="53"/>
  <c r="E12" i="34"/>
  <c r="F30" i="26" s="1"/>
  <c r="H30" i="26" s="1"/>
  <c r="E20" i="43"/>
  <c r="G6" i="53" s="1"/>
  <c r="E6" i="26"/>
  <c r="E76" i="53"/>
  <c r="E35" i="53"/>
  <c r="E56" i="53"/>
  <c r="AA28" i="26"/>
  <c r="AC28" i="26" s="1"/>
  <c r="L29" i="26"/>
  <c r="N29" i="26" s="1"/>
  <c r="T22" i="26"/>
  <c r="F4" i="34"/>
  <c r="D6" i="53"/>
  <c r="T7" i="26"/>
  <c r="E46" i="53"/>
  <c r="N7" i="26"/>
  <c r="E34" i="53"/>
  <c r="AC7" i="26"/>
  <c r="E66" i="53"/>
  <c r="K18" i="26"/>
  <c r="E30" i="53"/>
  <c r="Z6" i="53"/>
  <c r="E18" i="26"/>
  <c r="E18" i="53"/>
  <c r="Z4" i="53"/>
  <c r="T18" i="26"/>
  <c r="E50" i="53"/>
  <c r="Q12" i="26"/>
  <c r="E42" i="53"/>
  <c r="E36" i="53"/>
  <c r="E15" i="53"/>
  <c r="T6" i="53"/>
  <c r="AI24" i="26"/>
  <c r="W22" i="26"/>
  <c r="H7" i="26"/>
  <c r="R5" i="53"/>
  <c r="E20" i="53"/>
  <c r="AF7" i="26"/>
  <c r="E74" i="53"/>
  <c r="Z7" i="26"/>
  <c r="E60" i="53"/>
  <c r="Z18" i="26"/>
  <c r="E64" i="53"/>
  <c r="Q18" i="26"/>
  <c r="E44" i="53"/>
  <c r="E12" i="26"/>
  <c r="E16" i="53"/>
  <c r="V4" i="53"/>
  <c r="K12" i="26"/>
  <c r="E28" i="53"/>
  <c r="V6" i="53"/>
  <c r="Z12" i="26"/>
  <c r="E62" i="53"/>
  <c r="AL9" i="26"/>
  <c r="E87" i="53"/>
  <c r="H9" i="26"/>
  <c r="T5" i="53"/>
  <c r="E21" i="53"/>
  <c r="H22" i="26"/>
  <c r="E3" i="34"/>
  <c r="N22" i="26"/>
  <c r="E43" i="53"/>
  <c r="E7" i="26"/>
  <c r="E14" i="53"/>
  <c r="R4" i="53"/>
  <c r="K7" i="26"/>
  <c r="E26" i="53"/>
  <c r="R6" i="53"/>
  <c r="AL7" i="26"/>
  <c r="E86" i="53"/>
  <c r="AI18" i="26"/>
  <c r="E84" i="53"/>
  <c r="AC18" i="26"/>
  <c r="E70" i="53"/>
  <c r="T12" i="26"/>
  <c r="E48" i="53"/>
  <c r="AL12" i="26"/>
  <c r="E88" i="53"/>
  <c r="Q9" i="26"/>
  <c r="E41" i="53"/>
  <c r="T9" i="26"/>
  <c r="E47" i="53"/>
  <c r="AI9" i="26"/>
  <c r="E81" i="53"/>
  <c r="AI22" i="26"/>
  <c r="K22" i="26"/>
  <c r="H15" i="26"/>
  <c r="E23" i="53"/>
  <c r="X5" i="53"/>
  <c r="W7" i="26"/>
  <c r="E54" i="53"/>
  <c r="AI7" i="26"/>
  <c r="E80" i="53"/>
  <c r="Q7" i="26"/>
  <c r="E40" i="53"/>
  <c r="AL18" i="26"/>
  <c r="E90" i="53"/>
  <c r="H18" i="26"/>
  <c r="Z5" i="53"/>
  <c r="E24" i="53"/>
  <c r="AC12" i="26"/>
  <c r="E68" i="53"/>
  <c r="H12" i="26"/>
  <c r="V5" i="53"/>
  <c r="E22" i="53"/>
  <c r="AI12" i="26"/>
  <c r="E82" i="53"/>
  <c r="F6" i="53"/>
  <c r="Z9" i="26"/>
  <c r="E61" i="53"/>
  <c r="AC9" i="26"/>
  <c r="E67" i="53"/>
  <c r="E75" i="53"/>
  <c r="E6" i="53"/>
  <c r="AL33" i="26"/>
  <c r="E170" i="53"/>
  <c r="F3" i="34"/>
  <c r="C6" i="53"/>
  <c r="Z6" i="26"/>
  <c r="O25" i="26"/>
  <c r="Q25" i="26" s="1"/>
  <c r="AJ25" i="26"/>
  <c r="AL25" i="26" s="1"/>
  <c r="O22" i="26"/>
  <c r="F22" i="45" s="1"/>
  <c r="H22" i="45" s="1"/>
  <c r="AD22" i="26"/>
  <c r="X25" i="26"/>
  <c r="Z25" i="26" s="1"/>
  <c r="AA24" i="26"/>
  <c r="R28" i="26"/>
  <c r="T28" i="26" s="1"/>
  <c r="AG26" i="26"/>
  <c r="AI26" i="26" s="1"/>
  <c r="O26" i="26"/>
  <c r="Q26" i="26" s="1"/>
  <c r="L26" i="26"/>
  <c r="N26" i="26" s="1"/>
  <c r="AA26" i="26"/>
  <c r="AC26" i="26" s="1"/>
  <c r="F26" i="26"/>
  <c r="H26" i="26" s="1"/>
  <c r="X26" i="26"/>
  <c r="Z26" i="26" s="1"/>
  <c r="F17" i="43"/>
  <c r="F10" i="34"/>
  <c r="F13" i="43"/>
  <c r="F7" i="34"/>
  <c r="F18" i="43"/>
  <c r="F11" i="34"/>
  <c r="F23" i="43"/>
  <c r="H7" i="53" s="1"/>
  <c r="F15" i="34"/>
  <c r="F16" i="43"/>
  <c r="F7" i="53" s="1"/>
  <c r="F9" i="34"/>
  <c r="F12" i="43"/>
  <c r="F6" i="34"/>
  <c r="F14" i="43"/>
  <c r="F8" i="34"/>
  <c r="F22" i="43"/>
  <c r="F14" i="34"/>
  <c r="U24" i="26"/>
  <c r="X24" i="26"/>
  <c r="AJ24" i="26"/>
  <c r="F33" i="26"/>
  <c r="AA32" i="26"/>
  <c r="AC32" i="26" s="1"/>
  <c r="R33" i="26"/>
  <c r="O23" i="26"/>
  <c r="Q23" i="26" s="1"/>
  <c r="H4" i="41"/>
  <c r="H3" i="41"/>
  <c r="C14" i="45"/>
  <c r="E14" i="45" s="1"/>
  <c r="F7" i="45"/>
  <c r="H7" i="45" s="1"/>
  <c r="I7" i="45"/>
  <c r="K7" i="45" s="1"/>
  <c r="O32" i="26"/>
  <c r="Q32" i="26" s="1"/>
  <c r="X32" i="26"/>
  <c r="Z32" i="26" s="1"/>
  <c r="L32" i="26"/>
  <c r="N32" i="26" s="1"/>
  <c r="H3" i="36"/>
  <c r="H4" i="36"/>
  <c r="H4" i="39"/>
  <c r="H3" i="39"/>
  <c r="R32" i="26"/>
  <c r="T32" i="26" s="1"/>
  <c r="R25" i="26"/>
  <c r="T25" i="26" s="1"/>
  <c r="C32" i="26"/>
  <c r="E32" i="26" s="1"/>
  <c r="C25" i="26"/>
  <c r="E25" i="26" s="1"/>
  <c r="L25" i="26"/>
  <c r="N25" i="26" s="1"/>
  <c r="I32" i="26"/>
  <c r="K32" i="26" s="1"/>
  <c r="Q44" i="26"/>
  <c r="J24" i="14"/>
  <c r="AF44" i="26"/>
  <c r="T24" i="14"/>
  <c r="L44" i="45"/>
  <c r="N44" i="45" s="1"/>
  <c r="H24" i="14"/>
  <c r="N44" i="26"/>
  <c r="F44" i="45"/>
  <c r="H44" i="45" s="1"/>
  <c r="AF15" i="26"/>
  <c r="W15" i="26"/>
  <c r="W18" i="26"/>
  <c r="I18" i="45"/>
  <c r="K18" i="45" s="1"/>
  <c r="E30" i="34"/>
  <c r="N11" i="26"/>
  <c r="F11" i="45"/>
  <c r="H11" i="45" s="1"/>
  <c r="AF9" i="26"/>
  <c r="L9" i="45"/>
  <c r="N9" i="45" s="1"/>
  <c r="N10" i="26"/>
  <c r="F10" i="45"/>
  <c r="H10" i="45" s="1"/>
  <c r="U32" i="26"/>
  <c r="W32" i="26" s="1"/>
  <c r="AG25" i="26"/>
  <c r="AI25" i="26" s="1"/>
  <c r="F32" i="26"/>
  <c r="H32" i="26" s="1"/>
  <c r="F25" i="26"/>
  <c r="H25" i="26" s="1"/>
  <c r="AJ23" i="26"/>
  <c r="AL23" i="26" s="1"/>
  <c r="U25" i="26"/>
  <c r="W25" i="26" s="1"/>
  <c r="I25" i="26"/>
  <c r="K25" i="26" s="1"/>
  <c r="AG28" i="26"/>
  <c r="AI28" i="26" s="1"/>
  <c r="AC44" i="26"/>
  <c r="R24" i="14"/>
  <c r="K44" i="26"/>
  <c r="F24" i="14"/>
  <c r="Z44" i="26"/>
  <c r="P24" i="14"/>
  <c r="L7" i="45"/>
  <c r="N7" i="45" s="1"/>
  <c r="W16" i="26"/>
  <c r="I16" i="45"/>
  <c r="K16" i="45" s="1"/>
  <c r="W14" i="26"/>
  <c r="I14" i="45"/>
  <c r="K14" i="45" s="1"/>
  <c r="AF14" i="26"/>
  <c r="L14" i="45"/>
  <c r="N14" i="45" s="1"/>
  <c r="N13" i="26"/>
  <c r="F13" i="45"/>
  <c r="H13" i="45" s="1"/>
  <c r="AF13" i="26"/>
  <c r="L13" i="45"/>
  <c r="N13" i="45" s="1"/>
  <c r="AF12" i="26"/>
  <c r="L12" i="45"/>
  <c r="N12" i="45" s="1"/>
  <c r="N12" i="26"/>
  <c r="F12" i="45"/>
  <c r="H12" i="45" s="1"/>
  <c r="N9" i="26"/>
  <c r="F9" i="45"/>
  <c r="H9" i="45" s="1"/>
  <c r="AF17" i="26"/>
  <c r="L17" i="45"/>
  <c r="N17" i="45" s="1"/>
  <c r="W8" i="26"/>
  <c r="I8" i="45"/>
  <c r="K8" i="45" s="1"/>
  <c r="W10" i="26"/>
  <c r="I10" i="45"/>
  <c r="K10" i="45" s="1"/>
  <c r="E44" i="26"/>
  <c r="B24" i="14"/>
  <c r="C44" i="45"/>
  <c r="E44" i="45" s="1"/>
  <c r="H44" i="26"/>
  <c r="D24" i="14"/>
  <c r="W44" i="26"/>
  <c r="N24" i="14"/>
  <c r="I44" i="45"/>
  <c r="K44" i="45" s="1"/>
  <c r="X24" i="14"/>
  <c r="AL44" i="26"/>
  <c r="N14" i="26"/>
  <c r="F14" i="45"/>
  <c r="H14" i="45" s="1"/>
  <c r="AF18" i="26"/>
  <c r="L18" i="45"/>
  <c r="N18" i="45" s="1"/>
  <c r="AF8" i="26"/>
  <c r="L8" i="45"/>
  <c r="N8" i="45" s="1"/>
  <c r="AF10" i="26"/>
  <c r="L10" i="45"/>
  <c r="N10" i="45" s="1"/>
  <c r="T44" i="26"/>
  <c r="L24" i="14"/>
  <c r="AI44" i="26"/>
  <c r="V24" i="14"/>
  <c r="AF16" i="26"/>
  <c r="L16" i="45"/>
  <c r="N16" i="45" s="1"/>
  <c r="N16" i="26"/>
  <c r="F16" i="45"/>
  <c r="H16" i="45" s="1"/>
  <c r="W13" i="26"/>
  <c r="I13" i="45"/>
  <c r="K13" i="45" s="1"/>
  <c r="N18" i="26"/>
  <c r="F18" i="45"/>
  <c r="H18" i="45" s="1"/>
  <c r="W12" i="26"/>
  <c r="I12" i="45"/>
  <c r="K12" i="45" s="1"/>
  <c r="AF11" i="26"/>
  <c r="L11" i="45"/>
  <c r="N11" i="45" s="1"/>
  <c r="W11" i="26"/>
  <c r="I11" i="45"/>
  <c r="K11" i="45" s="1"/>
  <c r="N17" i="26"/>
  <c r="F17" i="45"/>
  <c r="H17" i="45" s="1"/>
  <c r="W17" i="26"/>
  <c r="I17" i="45"/>
  <c r="K17" i="45" s="1"/>
  <c r="N8" i="26"/>
  <c r="F8" i="45"/>
  <c r="H8" i="45" s="1"/>
  <c r="G37" i="45"/>
  <c r="G46" i="45" s="1"/>
  <c r="G50" i="45" s="1"/>
  <c r="G56" i="45" s="1"/>
  <c r="C10" i="45"/>
  <c r="E10" i="45" s="1"/>
  <c r="AG23" i="26"/>
  <c r="AI23" i="26" s="1"/>
  <c r="X23" i="26"/>
  <c r="Z23" i="26" s="1"/>
  <c r="R23" i="26"/>
  <c r="T23" i="26" s="1"/>
  <c r="L23" i="26"/>
  <c r="E114" i="53" s="1"/>
  <c r="C23" i="26"/>
  <c r="E23" i="26" s="1"/>
  <c r="U23" i="26"/>
  <c r="W23" i="26" s="1"/>
  <c r="I23" i="26"/>
  <c r="K23" i="26" s="1"/>
  <c r="F23" i="26"/>
  <c r="H23" i="26" s="1"/>
  <c r="AA23" i="26"/>
  <c r="AC23" i="26" s="1"/>
  <c r="C31" i="26"/>
  <c r="E31" i="26" s="1"/>
  <c r="X31" i="26"/>
  <c r="Z31" i="26" s="1"/>
  <c r="R31" i="26"/>
  <c r="T31" i="26" s="1"/>
  <c r="U31" i="26"/>
  <c r="W31" i="26" s="1"/>
  <c r="C22" i="26"/>
  <c r="AA22" i="26"/>
  <c r="E132" i="33"/>
  <c r="H3" i="40"/>
  <c r="H4" i="40"/>
  <c r="D37" i="45"/>
  <c r="M37" i="45"/>
  <c r="J37" i="45"/>
  <c r="C16" i="45"/>
  <c r="E16" i="45" s="1"/>
  <c r="C13" i="45"/>
  <c r="E13" i="45" s="1"/>
  <c r="C12" i="45"/>
  <c r="E12" i="45" s="1"/>
  <c r="L29" i="45"/>
  <c r="N29" i="45" s="1"/>
  <c r="C7" i="45"/>
  <c r="E7" i="45" s="1"/>
  <c r="C17" i="45"/>
  <c r="E17" i="45" s="1"/>
  <c r="C11" i="45"/>
  <c r="E11" i="45" s="1"/>
  <c r="C8" i="45"/>
  <c r="E8" i="45" s="1"/>
  <c r="X33" i="26"/>
  <c r="O33" i="26"/>
  <c r="F31" i="26"/>
  <c r="H31" i="26" s="1"/>
  <c r="O28" i="26"/>
  <c r="Q28" i="26" s="1"/>
  <c r="L31" i="26"/>
  <c r="N31" i="26" s="1"/>
  <c r="X28" i="26"/>
  <c r="Z28" i="26" s="1"/>
  <c r="I28" i="26"/>
  <c r="K28" i="26" s="1"/>
  <c r="U33" i="26"/>
  <c r="R24" i="26"/>
  <c r="C28" i="26"/>
  <c r="E28" i="26" s="1"/>
  <c r="O24" i="26"/>
  <c r="AA33" i="26"/>
  <c r="U28" i="26"/>
  <c r="W28" i="26" s="1"/>
  <c r="AJ28" i="26"/>
  <c r="AL28" i="26" s="1"/>
  <c r="L24" i="26"/>
  <c r="AD24" i="26"/>
  <c r="F21" i="43"/>
  <c r="G13" i="34" s="1"/>
  <c r="AG33" i="26"/>
  <c r="I31" i="26"/>
  <c r="K31" i="26" s="1"/>
  <c r="F10" i="43"/>
  <c r="G5" i="34" s="1"/>
  <c r="L33" i="26"/>
  <c r="C33" i="26"/>
  <c r="AA31" i="26"/>
  <c r="AC31" i="26" s="1"/>
  <c r="AD33" i="26"/>
  <c r="I33" i="26"/>
  <c r="F29" i="26"/>
  <c r="H29" i="26" s="1"/>
  <c r="F24" i="26"/>
  <c r="O31" i="26"/>
  <c r="Q31" i="26" s="1"/>
  <c r="C29" i="26"/>
  <c r="E29" i="26" s="1"/>
  <c r="C24" i="26"/>
  <c r="AJ31" i="26"/>
  <c r="AL31" i="26" s="1"/>
  <c r="X29" i="26"/>
  <c r="Z29" i="26" s="1"/>
  <c r="X22" i="26"/>
  <c r="AJ22" i="26"/>
  <c r="U26" i="26"/>
  <c r="W26" i="26" s="1"/>
  <c r="AJ26" i="26"/>
  <c r="AL26" i="26" s="1"/>
  <c r="AG31" i="26"/>
  <c r="AI31" i="26" s="1"/>
  <c r="L28" i="26"/>
  <c r="N28" i="26" s="1"/>
  <c r="I24" i="26"/>
  <c r="AG32" i="26"/>
  <c r="AI32" i="26" s="1"/>
  <c r="AD32" i="26"/>
  <c r="AF32" i="26" s="1"/>
  <c r="F7" i="43"/>
  <c r="F9" i="43"/>
  <c r="F28" i="26"/>
  <c r="H28" i="26" s="1"/>
  <c r="C30" i="41"/>
  <c r="B21" i="41"/>
  <c r="C243" i="41"/>
  <c r="C14" i="41"/>
  <c r="E8" i="41"/>
  <c r="D76" i="33"/>
  <c r="E11" i="39"/>
  <c r="E10" i="39" s="1"/>
  <c r="H15" i="41"/>
  <c r="B25" i="41"/>
  <c r="C34" i="41"/>
  <c r="E16" i="41"/>
  <c r="F25" i="41"/>
  <c r="G34" i="41"/>
  <c r="E32" i="41"/>
  <c r="E8" i="40"/>
  <c r="F13" i="41"/>
  <c r="E20" i="41"/>
  <c r="F29" i="41"/>
  <c r="C18" i="41"/>
  <c r="G22" i="41"/>
  <c r="D27" i="41"/>
  <c r="H31" i="41"/>
  <c r="G18" i="41"/>
  <c r="D23" i="41"/>
  <c r="H27" i="41"/>
  <c r="G14" i="41"/>
  <c r="B17" i="41"/>
  <c r="D19" i="41"/>
  <c r="F21" i="41"/>
  <c r="H23" i="41"/>
  <c r="C26" i="41"/>
  <c r="E28" i="41"/>
  <c r="G30" i="41"/>
  <c r="B33" i="41"/>
  <c r="D35" i="41"/>
  <c r="F37" i="41"/>
  <c r="H39" i="41"/>
  <c r="C42" i="41"/>
  <c r="E44" i="41"/>
  <c r="G46" i="41"/>
  <c r="B49" i="41"/>
  <c r="D51" i="41"/>
  <c r="F53" i="41"/>
  <c r="H55" i="41"/>
  <c r="C58" i="41"/>
  <c r="E60" i="41"/>
  <c r="G62" i="41"/>
  <c r="B65" i="41"/>
  <c r="D67" i="41"/>
  <c r="F69" i="41"/>
  <c r="H71" i="41"/>
  <c r="C74" i="41"/>
  <c r="E76" i="41"/>
  <c r="D83" i="41"/>
  <c r="E92" i="41"/>
  <c r="B13" i="41"/>
  <c r="D15" i="41"/>
  <c r="F17" i="41"/>
  <c r="H19" i="41"/>
  <c r="C22" i="41"/>
  <c r="E24" i="41"/>
  <c r="G26" i="41"/>
  <c r="B29" i="41"/>
  <c r="D31" i="41"/>
  <c r="F33" i="41"/>
  <c r="H35" i="41"/>
  <c r="C38" i="41"/>
  <c r="E40" i="41"/>
  <c r="G42" i="41"/>
  <c r="B45" i="41"/>
  <c r="D47" i="41"/>
  <c r="F49" i="41"/>
  <c r="H51" i="41"/>
  <c r="C54" i="41"/>
  <c r="E56" i="41"/>
  <c r="G58" i="41"/>
  <c r="B61" i="41"/>
  <c r="D63" i="41"/>
  <c r="F65" i="41"/>
  <c r="H67" i="41"/>
  <c r="C70" i="41"/>
  <c r="E72" i="41"/>
  <c r="G74" i="41"/>
  <c r="F77" i="41"/>
  <c r="F85" i="41"/>
  <c r="E36" i="41"/>
  <c r="G38" i="41"/>
  <c r="B41" i="41"/>
  <c r="D43" i="41"/>
  <c r="F45" i="41"/>
  <c r="H47" i="41"/>
  <c r="C50" i="41"/>
  <c r="E52" i="41"/>
  <c r="G54" i="41"/>
  <c r="B57" i="41"/>
  <c r="D59" i="41"/>
  <c r="F61" i="41"/>
  <c r="H63" i="41"/>
  <c r="C66" i="41"/>
  <c r="E68" i="41"/>
  <c r="G70" i="41"/>
  <c r="B73" i="41"/>
  <c r="D75" i="41"/>
  <c r="G78" i="41"/>
  <c r="H87" i="41"/>
  <c r="E88" i="41"/>
  <c r="B37" i="41"/>
  <c r="D39" i="41"/>
  <c r="F41" i="41"/>
  <c r="H43" i="41"/>
  <c r="C46" i="41"/>
  <c r="E48" i="41"/>
  <c r="G50" i="41"/>
  <c r="B53" i="41"/>
  <c r="D55" i="41"/>
  <c r="F57" i="41"/>
  <c r="H59" i="41"/>
  <c r="C62" i="41"/>
  <c r="E64" i="41"/>
  <c r="G66" i="41"/>
  <c r="B69" i="41"/>
  <c r="D71" i="41"/>
  <c r="F73" i="41"/>
  <c r="H75" i="41"/>
  <c r="B81" i="41"/>
  <c r="C90" i="41"/>
  <c r="C78" i="41"/>
  <c r="F81" i="41"/>
  <c r="C86" i="41"/>
  <c r="G90" i="41"/>
  <c r="B77" i="41"/>
  <c r="D79" i="41"/>
  <c r="H83" i="41"/>
  <c r="H91" i="41"/>
  <c r="H79" i="41"/>
  <c r="C82" i="41"/>
  <c r="E84" i="41"/>
  <c r="G86" i="41"/>
  <c r="B89" i="41"/>
  <c r="D91" i="41"/>
  <c r="E80" i="41"/>
  <c r="G82" i="41"/>
  <c r="B85" i="41"/>
  <c r="D87" i="41"/>
  <c r="F89" i="41"/>
  <c r="B93" i="41"/>
  <c r="F93" i="41"/>
  <c r="C94" i="41"/>
  <c r="G94" i="41"/>
  <c r="D95" i="41"/>
  <c r="H95" i="41"/>
  <c r="E96" i="41"/>
  <c r="B97" i="41"/>
  <c r="F97" i="41"/>
  <c r="C98" i="41"/>
  <c r="G98" i="41"/>
  <c r="D99" i="41"/>
  <c r="H99" i="41"/>
  <c r="E100" i="41"/>
  <c r="B101" i="41"/>
  <c r="F101" i="41"/>
  <c r="D102" i="41"/>
  <c r="C103" i="41"/>
  <c r="H103" i="41"/>
  <c r="F104" i="41"/>
  <c r="E105" i="41"/>
  <c r="C106" i="41"/>
  <c r="H106" i="41"/>
  <c r="G107" i="41"/>
  <c r="E108" i="41"/>
  <c r="C109" i="41"/>
  <c r="B110" i="41"/>
  <c r="G110" i="41"/>
  <c r="E111" i="41"/>
  <c r="D112" i="41"/>
  <c r="B113" i="41"/>
  <c r="G113" i="41"/>
  <c r="F114" i="41"/>
  <c r="D115" i="41"/>
  <c r="B116" i="41"/>
  <c r="H116" i="41"/>
  <c r="F117" i="41"/>
  <c r="D118" i="41"/>
  <c r="C119" i="41"/>
  <c r="H119" i="41"/>
  <c r="F120" i="41"/>
  <c r="E121" i="41"/>
  <c r="C122" i="41"/>
  <c r="H122" i="41"/>
  <c r="G123" i="41"/>
  <c r="E124" i="41"/>
  <c r="C125" i="41"/>
  <c r="B126" i="41"/>
  <c r="H126" i="41"/>
  <c r="C129" i="41"/>
  <c r="E131" i="41"/>
  <c r="G133" i="41"/>
  <c r="B136" i="41"/>
  <c r="D138" i="41"/>
  <c r="F140" i="41"/>
  <c r="H142" i="41"/>
  <c r="C145" i="41"/>
  <c r="E147" i="41"/>
  <c r="B150" i="41"/>
  <c r="B153" i="41"/>
  <c r="B156" i="41"/>
  <c r="C159" i="41"/>
  <c r="C162" i="41"/>
  <c r="C165" i="41"/>
  <c r="F169" i="41"/>
  <c r="C174" i="41"/>
  <c r="G178" i="41"/>
  <c r="D183" i="41"/>
  <c r="H187" i="41"/>
  <c r="E192" i="41"/>
  <c r="B197" i="41"/>
  <c r="F201" i="41"/>
  <c r="C206" i="41"/>
  <c r="G210" i="41"/>
  <c r="D215" i="41"/>
  <c r="F221" i="41"/>
  <c r="G230" i="41"/>
  <c r="B240" i="41"/>
  <c r="G13" i="41"/>
  <c r="B16" i="41"/>
  <c r="G17" i="41"/>
  <c r="E19" i="41"/>
  <c r="C21" i="41"/>
  <c r="B24" i="41"/>
  <c r="G25" i="41"/>
  <c r="E27" i="41"/>
  <c r="C29" i="41"/>
  <c r="H30" i="41"/>
  <c r="G33" i="41"/>
  <c r="E35" i="41"/>
  <c r="C37" i="41"/>
  <c r="H38" i="41"/>
  <c r="F40" i="41"/>
  <c r="D42" i="41"/>
  <c r="B44" i="41"/>
  <c r="G45" i="41"/>
  <c r="E47" i="41"/>
  <c r="D50" i="41"/>
  <c r="B52" i="41"/>
  <c r="F52" i="41"/>
  <c r="C53" i="41"/>
  <c r="H54" i="41"/>
  <c r="E55" i="41"/>
  <c r="B56" i="41"/>
  <c r="F56" i="41"/>
  <c r="C57" i="41"/>
  <c r="G57" i="41"/>
  <c r="D58" i="41"/>
  <c r="H58" i="41"/>
  <c r="E59" i="41"/>
  <c r="B60" i="41"/>
  <c r="F60" i="41"/>
  <c r="C61" i="41"/>
  <c r="G61" i="41"/>
  <c r="D62" i="41"/>
  <c r="H62" i="41"/>
  <c r="E63" i="41"/>
  <c r="B64" i="41"/>
  <c r="F64" i="41"/>
  <c r="C65" i="41"/>
  <c r="G65" i="41"/>
  <c r="D66" i="41"/>
  <c r="H66" i="41"/>
  <c r="E67" i="41"/>
  <c r="B68" i="41"/>
  <c r="F68" i="41"/>
  <c r="C69" i="41"/>
  <c r="G69" i="41"/>
  <c r="D70" i="41"/>
  <c r="H70" i="41"/>
  <c r="E71" i="41"/>
  <c r="B72" i="41"/>
  <c r="F72" i="41"/>
  <c r="C73" i="41"/>
  <c r="G73" i="41"/>
  <c r="D74" i="41"/>
  <c r="H74" i="41"/>
  <c r="E75" i="41"/>
  <c r="B76" i="41"/>
  <c r="F76" i="41"/>
  <c r="C77" i="41"/>
  <c r="G77" i="41"/>
  <c r="D78" i="41"/>
  <c r="H78" i="41"/>
  <c r="E79" i="41"/>
  <c r="B80" i="41"/>
  <c r="F80" i="41"/>
  <c r="C81" i="41"/>
  <c r="G81" i="41"/>
  <c r="D82" i="41"/>
  <c r="H82" i="41"/>
  <c r="E83" i="41"/>
  <c r="B84" i="41"/>
  <c r="F84" i="41"/>
  <c r="C85" i="41"/>
  <c r="G85" i="41"/>
  <c r="D86" i="41"/>
  <c r="H86" i="41"/>
  <c r="E87" i="41"/>
  <c r="B88" i="41"/>
  <c r="F88" i="41"/>
  <c r="C89" i="41"/>
  <c r="G89" i="41"/>
  <c r="D90" i="41"/>
  <c r="H90" i="41"/>
  <c r="E91" i="41"/>
  <c r="B92" i="41"/>
  <c r="F92" i="41"/>
  <c r="C93" i="41"/>
  <c r="G93" i="41"/>
  <c r="D94" i="41"/>
  <c r="H94" i="41"/>
  <c r="E95" i="41"/>
  <c r="B96" i="41"/>
  <c r="F96" i="41"/>
  <c r="C97" i="41"/>
  <c r="G97" i="41"/>
  <c r="D98" i="41"/>
  <c r="H98" i="41"/>
  <c r="E99" i="41"/>
  <c r="B100" i="41"/>
  <c r="F100" i="41"/>
  <c r="C101" i="41"/>
  <c r="G101" i="41"/>
  <c r="F102" i="41"/>
  <c r="D103" i="41"/>
  <c r="B104" i="41"/>
  <c r="H104" i="41"/>
  <c r="F105" i="41"/>
  <c r="D106" i="41"/>
  <c r="C107" i="41"/>
  <c r="H107" i="41"/>
  <c r="F108" i="41"/>
  <c r="E109" i="41"/>
  <c r="C110" i="41"/>
  <c r="H110" i="41"/>
  <c r="G111" i="41"/>
  <c r="E112" i="41"/>
  <c r="C113" i="41"/>
  <c r="B114" i="41"/>
  <c r="G114" i="41"/>
  <c r="E115" i="41"/>
  <c r="D116" i="41"/>
  <c r="B117" i="41"/>
  <c r="G117" i="41"/>
  <c r="F118" i="41"/>
  <c r="D119" i="41"/>
  <c r="B120" i="41"/>
  <c r="H120" i="41"/>
  <c r="F121" i="41"/>
  <c r="D122" i="41"/>
  <c r="C123" i="41"/>
  <c r="H123" i="41"/>
  <c r="F124" i="41"/>
  <c r="E125" i="41"/>
  <c r="C126" i="41"/>
  <c r="E127" i="41"/>
  <c r="G129" i="41"/>
  <c r="B132" i="41"/>
  <c r="D134" i="41"/>
  <c r="F136" i="41"/>
  <c r="H138" i="41"/>
  <c r="C141" i="41"/>
  <c r="E143" i="41"/>
  <c r="G145" i="41"/>
  <c r="B148" i="41"/>
  <c r="G150" i="41"/>
  <c r="G153" i="41"/>
  <c r="H156" i="41"/>
  <c r="H159" i="41"/>
  <c r="H162" i="41"/>
  <c r="C166" i="41"/>
  <c r="G170" i="41"/>
  <c r="D175" i="41"/>
  <c r="H179" i="41"/>
  <c r="E184" i="41"/>
  <c r="B189" i="41"/>
  <c r="F193" i="41"/>
  <c r="C198" i="41"/>
  <c r="G202" i="41"/>
  <c r="D207" i="41"/>
  <c r="H211" i="41"/>
  <c r="E216" i="41"/>
  <c r="H223" i="41"/>
  <c r="B233" i="41"/>
  <c r="H372" i="41"/>
  <c r="D372" i="41"/>
  <c r="G371" i="41"/>
  <c r="C371" i="41"/>
  <c r="F370" i="41"/>
  <c r="B370" i="41"/>
  <c r="E369" i="41"/>
  <c r="H368" i="41"/>
  <c r="D368" i="41"/>
  <c r="G367" i="41"/>
  <c r="G372" i="41"/>
  <c r="C372" i="41"/>
  <c r="F371" i="41"/>
  <c r="B371" i="41"/>
  <c r="E370" i="41"/>
  <c r="H369" i="41"/>
  <c r="D369" i="41"/>
  <c r="G368" i="41"/>
  <c r="C368" i="41"/>
  <c r="F367" i="41"/>
  <c r="B367" i="41"/>
  <c r="E366" i="41"/>
  <c r="H365" i="41"/>
  <c r="D365" i="41"/>
  <c r="G364" i="41"/>
  <c r="C364" i="41"/>
  <c r="F363" i="41"/>
  <c r="B363" i="41"/>
  <c r="E362" i="41"/>
  <c r="H361" i="41"/>
  <c r="D361" i="41"/>
  <c r="G360" i="41"/>
  <c r="C360" i="41"/>
  <c r="F359" i="41"/>
  <c r="B359" i="41"/>
  <c r="E358" i="41"/>
  <c r="H357" i="41"/>
  <c r="D357" i="41"/>
  <c r="G356" i="41"/>
  <c r="C356" i="41"/>
  <c r="F355" i="41"/>
  <c r="B355" i="41"/>
  <c r="E354" i="41"/>
  <c r="H353" i="41"/>
  <c r="D353" i="41"/>
  <c r="G352" i="41"/>
  <c r="C352" i="41"/>
  <c r="F351" i="41"/>
  <c r="B351" i="41"/>
  <c r="E350" i="41"/>
  <c r="H349" i="41"/>
  <c r="D349" i="41"/>
  <c r="G348" i="41"/>
  <c r="C348" i="41"/>
  <c r="F347" i="41"/>
  <c r="B347" i="41"/>
  <c r="E346" i="41"/>
  <c r="H345" i="41"/>
  <c r="D345" i="41"/>
  <c r="G344" i="41"/>
  <c r="C344" i="41"/>
  <c r="F343" i="41"/>
  <c r="B343" i="41"/>
  <c r="E342" i="41"/>
  <c r="H341" i="41"/>
  <c r="D341" i="41"/>
  <c r="G340" i="41"/>
  <c r="C340" i="41"/>
  <c r="F339" i="41"/>
  <c r="B339" i="41"/>
  <c r="E338" i="41"/>
  <c r="H337" i="41"/>
  <c r="D337" i="41"/>
  <c r="G336" i="41"/>
  <c r="C336" i="41"/>
  <c r="F335" i="41"/>
  <c r="B335" i="41"/>
  <c r="E334" i="41"/>
  <c r="H333" i="41"/>
  <c r="D333" i="41"/>
  <c r="G332" i="41"/>
  <c r="C332" i="41"/>
  <c r="F331" i="41"/>
  <c r="B331" i="41"/>
  <c r="E330" i="41"/>
  <c r="H329" i="41"/>
  <c r="D329" i="41"/>
  <c r="G328" i="41"/>
  <c r="C328" i="41"/>
  <c r="F327" i="41"/>
  <c r="B327" i="41"/>
  <c r="E326" i="41"/>
  <c r="H325" i="41"/>
  <c r="D325" i="41"/>
  <c r="G324" i="41"/>
  <c r="F372" i="41"/>
  <c r="E371" i="41"/>
  <c r="D370" i="41"/>
  <c r="C369" i="41"/>
  <c r="B368" i="41"/>
  <c r="C367" i="41"/>
  <c r="D366" i="41"/>
  <c r="F365" i="41"/>
  <c r="H364" i="41"/>
  <c r="B364" i="41"/>
  <c r="D363" i="41"/>
  <c r="F362" i="41"/>
  <c r="G361" i="41"/>
  <c r="B361" i="41"/>
  <c r="D360" i="41"/>
  <c r="E359" i="41"/>
  <c r="G358" i="41"/>
  <c r="B358" i="41"/>
  <c r="C357" i="41"/>
  <c r="E356" i="41"/>
  <c r="G355" i="41"/>
  <c r="H354" i="41"/>
  <c r="C354" i="41"/>
  <c r="E353" i="41"/>
  <c r="F352" i="41"/>
  <c r="H351" i="41"/>
  <c r="C351" i="41"/>
  <c r="D350" i="41"/>
  <c r="F349" i="41"/>
  <c r="H348" i="41"/>
  <c r="B348" i="41"/>
  <c r="D347" i="41"/>
  <c r="F346" i="41"/>
  <c r="G345" i="41"/>
  <c r="B345" i="41"/>
  <c r="D344" i="41"/>
  <c r="E343" i="41"/>
  <c r="G342" i="41"/>
  <c r="B342" i="41"/>
  <c r="C341" i="41"/>
  <c r="E340" i="41"/>
  <c r="G339" i="41"/>
  <c r="H338" i="41"/>
  <c r="C338" i="41"/>
  <c r="E337" i="41"/>
  <c r="F336" i="41"/>
  <c r="H335" i="41"/>
  <c r="E372" i="41"/>
  <c r="D371" i="41"/>
  <c r="C370" i="41"/>
  <c r="B369" i="41"/>
  <c r="H367" i="41"/>
  <c r="H366" i="41"/>
  <c r="C366" i="41"/>
  <c r="E365" i="41"/>
  <c r="F364" i="41"/>
  <c r="H363" i="41"/>
  <c r="C363" i="41"/>
  <c r="D362" i="41"/>
  <c r="F361" i="41"/>
  <c r="H360" i="41"/>
  <c r="B360" i="41"/>
  <c r="D359" i="41"/>
  <c r="F358" i="41"/>
  <c r="G357" i="41"/>
  <c r="B357" i="41"/>
  <c r="D356" i="41"/>
  <c r="E355" i="41"/>
  <c r="G354" i="41"/>
  <c r="B354" i="41"/>
  <c r="C353" i="41"/>
  <c r="E352" i="41"/>
  <c r="G351" i="41"/>
  <c r="H350" i="41"/>
  <c r="C350" i="41"/>
  <c r="E349" i="41"/>
  <c r="F348" i="41"/>
  <c r="H347" i="41"/>
  <c r="C347" i="41"/>
  <c r="D346" i="41"/>
  <c r="F345" i="41"/>
  <c r="H344" i="41"/>
  <c r="B344" i="41"/>
  <c r="D343" i="41"/>
  <c r="F342" i="41"/>
  <c r="G341" i="41"/>
  <c r="B341" i="41"/>
  <c r="D340" i="41"/>
  <c r="E339" i="41"/>
  <c r="G338" i="41"/>
  <c r="B338" i="41"/>
  <c r="C337" i="41"/>
  <c r="E336" i="41"/>
  <c r="G335" i="41"/>
  <c r="H334" i="41"/>
  <c r="C334" i="41"/>
  <c r="E333" i="41"/>
  <c r="F332" i="41"/>
  <c r="H331" i="41"/>
  <c r="C331" i="41"/>
  <c r="D330" i="41"/>
  <c r="F329" i="41"/>
  <c r="H328" i="41"/>
  <c r="B328" i="41"/>
  <c r="D327" i="41"/>
  <c r="F326" i="41"/>
  <c r="G325" i="41"/>
  <c r="B325" i="41"/>
  <c r="D324" i="41"/>
  <c r="G323" i="41"/>
  <c r="C323" i="41"/>
  <c r="F322" i="41"/>
  <c r="B322" i="41"/>
  <c r="E321" i="41"/>
  <c r="H320" i="41"/>
  <c r="D320" i="41"/>
  <c r="G319" i="41"/>
  <c r="C319" i="41"/>
  <c r="F318" i="41"/>
  <c r="B318" i="41"/>
  <c r="E317" i="41"/>
  <c r="H316" i="41"/>
  <c r="D316" i="41"/>
  <c r="G315" i="41"/>
  <c r="C315" i="41"/>
  <c r="F314" i="41"/>
  <c r="B314" i="41"/>
  <c r="E313" i="41"/>
  <c r="H312" i="41"/>
  <c r="D312" i="41"/>
  <c r="G311" i="41"/>
  <c r="C311" i="41"/>
  <c r="F310" i="41"/>
  <c r="B310" i="41"/>
  <c r="E309" i="41"/>
  <c r="H308" i="41"/>
  <c r="D308" i="41"/>
  <c r="G307" i="41"/>
  <c r="C307" i="41"/>
  <c r="F306" i="41"/>
  <c r="B306" i="41"/>
  <c r="E305" i="41"/>
  <c r="H304" i="41"/>
  <c r="D304" i="41"/>
  <c r="G303" i="41"/>
  <c r="C303" i="41"/>
  <c r="F302" i="41"/>
  <c r="B302" i="41"/>
  <c r="E301" i="41"/>
  <c r="H300" i="41"/>
  <c r="D300" i="41"/>
  <c r="G299" i="41"/>
  <c r="C299" i="41"/>
  <c r="F298" i="41"/>
  <c r="B298" i="41"/>
  <c r="E297" i="41"/>
  <c r="H296" i="41"/>
  <c r="D296" i="41"/>
  <c r="G295" i="41"/>
  <c r="C295" i="41"/>
  <c r="F294" i="41"/>
  <c r="B294" i="41"/>
  <c r="E293" i="41"/>
  <c r="H292" i="41"/>
  <c r="D292" i="41"/>
  <c r="G291" i="41"/>
  <c r="C291" i="41"/>
  <c r="F290" i="41"/>
  <c r="B290" i="41"/>
  <c r="E289" i="41"/>
  <c r="H288" i="41"/>
  <c r="D288" i="41"/>
  <c r="G287" i="41"/>
  <c r="C287" i="41"/>
  <c r="F286" i="41"/>
  <c r="B286" i="41"/>
  <c r="E285" i="41"/>
  <c r="H284" i="41"/>
  <c r="D284" i="41"/>
  <c r="G283" i="41"/>
  <c r="C283" i="41"/>
  <c r="F282" i="41"/>
  <c r="B282" i="41"/>
  <c r="E281" i="41"/>
  <c r="H280" i="41"/>
  <c r="D280" i="41"/>
  <c r="G279" i="41"/>
  <c r="C279" i="41"/>
  <c r="F278" i="41"/>
  <c r="B278" i="41"/>
  <c r="E277" i="41"/>
  <c r="H276" i="41"/>
  <c r="D276" i="41"/>
  <c r="G275" i="41"/>
  <c r="C275" i="41"/>
  <c r="F274" i="41"/>
  <c r="B274" i="41"/>
  <c r="E273" i="41"/>
  <c r="H272" i="41"/>
  <c r="D272" i="41"/>
  <c r="G271" i="41"/>
  <c r="C271" i="41"/>
  <c r="F270" i="41"/>
  <c r="B270" i="41"/>
  <c r="E269" i="41"/>
  <c r="H268" i="41"/>
  <c r="D268" i="41"/>
  <c r="G267" i="41"/>
  <c r="C267" i="41"/>
  <c r="F266" i="41"/>
  <c r="B266" i="41"/>
  <c r="E265" i="41"/>
  <c r="H264" i="41"/>
  <c r="D264" i="41"/>
  <c r="G263" i="41"/>
  <c r="C263" i="41"/>
  <c r="F262" i="41"/>
  <c r="B372" i="41"/>
  <c r="G369" i="41"/>
  <c r="E367" i="41"/>
  <c r="B366" i="41"/>
  <c r="E364" i="41"/>
  <c r="H362" i="41"/>
  <c r="E361" i="41"/>
  <c r="H359" i="41"/>
  <c r="D358" i="41"/>
  <c r="H356" i="41"/>
  <c r="D355" i="41"/>
  <c r="G353" i="41"/>
  <c r="D352" i="41"/>
  <c r="G350" i="41"/>
  <c r="C349" i="41"/>
  <c r="G347" i="41"/>
  <c r="C346" i="41"/>
  <c r="F344" i="41"/>
  <c r="C343" i="41"/>
  <c r="F341" i="41"/>
  <c r="B340" i="41"/>
  <c r="F338" i="41"/>
  <c r="B337" i="41"/>
  <c r="E335" i="41"/>
  <c r="F334" i="41"/>
  <c r="F333" i="41"/>
  <c r="E332" i="41"/>
  <c r="E331" i="41"/>
  <c r="F330" i="41"/>
  <c r="E329" i="41"/>
  <c r="E328" i="41"/>
  <c r="E327" i="41"/>
  <c r="D326" i="41"/>
  <c r="E325" i="41"/>
  <c r="E324" i="41"/>
  <c r="F323" i="41"/>
  <c r="H322" i="41"/>
  <c r="C322" i="41"/>
  <c r="D321" i="41"/>
  <c r="F320" i="41"/>
  <c r="H319" i="41"/>
  <c r="B319" i="41"/>
  <c r="D318" i="41"/>
  <c r="F317" i="41"/>
  <c r="G316" i="41"/>
  <c r="B316" i="41"/>
  <c r="D315" i="41"/>
  <c r="E314" i="41"/>
  <c r="G313" i="41"/>
  <c r="B313" i="41"/>
  <c r="C312" i="41"/>
  <c r="E311" i="41"/>
  <c r="G310" i="41"/>
  <c r="H309" i="41"/>
  <c r="C309" i="41"/>
  <c r="E308" i="41"/>
  <c r="F307" i="41"/>
  <c r="H306" i="41"/>
  <c r="C306" i="41"/>
  <c r="D305" i="41"/>
  <c r="F304" i="41"/>
  <c r="H303" i="41"/>
  <c r="B303" i="41"/>
  <c r="D302" i="41"/>
  <c r="F301" i="41"/>
  <c r="G300" i="41"/>
  <c r="B300" i="41"/>
  <c r="D299" i="41"/>
  <c r="E298" i="41"/>
  <c r="G297" i="41"/>
  <c r="B297" i="41"/>
  <c r="C296" i="41"/>
  <c r="E295" i="41"/>
  <c r="G294" i="41"/>
  <c r="H293" i="41"/>
  <c r="C293" i="41"/>
  <c r="E292" i="41"/>
  <c r="F291" i="41"/>
  <c r="H290" i="41"/>
  <c r="C290" i="41"/>
  <c r="D289" i="41"/>
  <c r="F288" i="41"/>
  <c r="H287" i="41"/>
  <c r="B287" i="41"/>
  <c r="D286" i="41"/>
  <c r="H371" i="41"/>
  <c r="F369" i="41"/>
  <c r="D367" i="41"/>
  <c r="G365" i="41"/>
  <c r="D364" i="41"/>
  <c r="G362" i="41"/>
  <c r="C361" i="41"/>
  <c r="G359" i="41"/>
  <c r="C358" i="41"/>
  <c r="F356" i="41"/>
  <c r="C355" i="41"/>
  <c r="F353" i="41"/>
  <c r="B352" i="41"/>
  <c r="F350" i="41"/>
  <c r="B349" i="41"/>
  <c r="E347" i="41"/>
  <c r="B346" i="41"/>
  <c r="E344" i="41"/>
  <c r="H342" i="41"/>
  <c r="E341" i="41"/>
  <c r="H339" i="41"/>
  <c r="D338" i="41"/>
  <c r="H336" i="41"/>
  <c r="D335" i="41"/>
  <c r="D334" i="41"/>
  <c r="C333" i="41"/>
  <c r="D332" i="41"/>
  <c r="D331" i="41"/>
  <c r="C330" i="41"/>
  <c r="C329" i="41"/>
  <c r="D328" i="41"/>
  <c r="C327" i="41"/>
  <c r="C326" i="41"/>
  <c r="C325" i="41"/>
  <c r="C324" i="41"/>
  <c r="E323" i="41"/>
  <c r="G322" i="41"/>
  <c r="H321" i="41"/>
  <c r="C321" i="41"/>
  <c r="E320" i="41"/>
  <c r="F319" i="41"/>
  <c r="H318" i="41"/>
  <c r="C318" i="41"/>
  <c r="D317" i="41"/>
  <c r="F316" i="41"/>
  <c r="H315" i="41"/>
  <c r="B315" i="41"/>
  <c r="D314" i="41"/>
  <c r="F313" i="41"/>
  <c r="G312" i="41"/>
  <c r="B312" i="41"/>
  <c r="D311" i="41"/>
  <c r="E310" i="41"/>
  <c r="G309" i="41"/>
  <c r="B309" i="41"/>
  <c r="C308" i="41"/>
  <c r="E307" i="41"/>
  <c r="G306" i="41"/>
  <c r="H305" i="41"/>
  <c r="C305" i="41"/>
  <c r="E304" i="41"/>
  <c r="F303" i="41"/>
  <c r="H302" i="41"/>
  <c r="C302" i="41"/>
  <c r="D301" i="41"/>
  <c r="F300" i="41"/>
  <c r="H299" i="41"/>
  <c r="B299" i="41"/>
  <c r="D298" i="41"/>
  <c r="F297" i="41"/>
  <c r="G296" i="41"/>
  <c r="B296" i="41"/>
  <c r="D295" i="41"/>
  <c r="E294" i="41"/>
  <c r="G293" i="41"/>
  <c r="B293" i="41"/>
  <c r="C292" i="41"/>
  <c r="E291" i="41"/>
  <c r="G290" i="41"/>
  <c r="H289" i="41"/>
  <c r="C289" i="41"/>
  <c r="E288" i="41"/>
  <c r="F287" i="41"/>
  <c r="H286" i="41"/>
  <c r="C286" i="41"/>
  <c r="D285" i="41"/>
  <c r="F284" i="41"/>
  <c r="H283" i="41"/>
  <c r="B283" i="41"/>
  <c r="D282" i="41"/>
  <c r="F281" i="41"/>
  <c r="G280" i="41"/>
  <c r="B280" i="41"/>
  <c r="D279" i="41"/>
  <c r="E278" i="41"/>
  <c r="G277" i="41"/>
  <c r="B277" i="41"/>
  <c r="C276" i="41"/>
  <c r="E275" i="41"/>
  <c r="G274" i="41"/>
  <c r="H273" i="41"/>
  <c r="C273" i="41"/>
  <c r="E272" i="41"/>
  <c r="F271" i="41"/>
  <c r="H270" i="41"/>
  <c r="C270" i="41"/>
  <c r="D269" i="41"/>
  <c r="F268" i="41"/>
  <c r="H267" i="41"/>
  <c r="B267" i="41"/>
  <c r="D266" i="41"/>
  <c r="F265" i="41"/>
  <c r="G264" i="41"/>
  <c r="B264" i="41"/>
  <c r="D263" i="41"/>
  <c r="E262" i="41"/>
  <c r="H370" i="41"/>
  <c r="G366" i="41"/>
  <c r="G363" i="41"/>
  <c r="F360" i="41"/>
  <c r="F357" i="41"/>
  <c r="F354" i="41"/>
  <c r="E351" i="41"/>
  <c r="E348" i="41"/>
  <c r="E345" i="41"/>
  <c r="D342" i="41"/>
  <c r="D339" i="41"/>
  <c r="D336" i="41"/>
  <c r="B334" i="41"/>
  <c r="B332" i="41"/>
  <c r="B330" i="41"/>
  <c r="H327" i="41"/>
  <c r="B326" i="41"/>
  <c r="B324" i="41"/>
  <c r="E322" i="41"/>
  <c r="B321" i="41"/>
  <c r="E319" i="41"/>
  <c r="H317" i="41"/>
  <c r="E316" i="41"/>
  <c r="H314" i="41"/>
  <c r="D313" i="41"/>
  <c r="H311" i="41"/>
  <c r="D310" i="41"/>
  <c r="G308" i="41"/>
  <c r="D307" i="41"/>
  <c r="G305" i="41"/>
  <c r="C304" i="41"/>
  <c r="G302" i="41"/>
  <c r="C301" i="41"/>
  <c r="F299" i="41"/>
  <c r="C298" i="41"/>
  <c r="F296" i="41"/>
  <c r="B295" i="41"/>
  <c r="F293" i="41"/>
  <c r="B292" i="41"/>
  <c r="E290" i="41"/>
  <c r="B289" i="41"/>
  <c r="E287" i="41"/>
  <c r="H285" i="41"/>
  <c r="B285" i="41"/>
  <c r="B284" i="41"/>
  <c r="H282" i="41"/>
  <c r="H281" i="41"/>
  <c r="B281" i="41"/>
  <c r="H279" i="41"/>
  <c r="H278" i="41"/>
  <c r="H277" i="41"/>
  <c r="G276" i="41"/>
  <c r="H275" i="41"/>
  <c r="H274" i="41"/>
  <c r="G273" i="41"/>
  <c r="G272" i="41"/>
  <c r="H271" i="41"/>
  <c r="G270" i="41"/>
  <c r="G269" i="41"/>
  <c r="G268" i="41"/>
  <c r="F267" i="41"/>
  <c r="G266" i="41"/>
  <c r="G265" i="41"/>
  <c r="F264" i="41"/>
  <c r="F263" i="41"/>
  <c r="G262" i="41"/>
  <c r="H261" i="41"/>
  <c r="D261" i="41"/>
  <c r="G260" i="41"/>
  <c r="C260" i="41"/>
  <c r="F259" i="41"/>
  <c r="B259" i="41"/>
  <c r="E258" i="41"/>
  <c r="H257" i="41"/>
  <c r="D257" i="41"/>
  <c r="G256" i="41"/>
  <c r="C256" i="41"/>
  <c r="F255" i="41"/>
  <c r="B255" i="41"/>
  <c r="E254" i="41"/>
  <c r="H253" i="41"/>
  <c r="D253" i="41"/>
  <c r="G252" i="41"/>
  <c r="C252" i="41"/>
  <c r="F251" i="41"/>
  <c r="B251" i="41"/>
  <c r="E250" i="41"/>
  <c r="H249" i="41"/>
  <c r="D249" i="41"/>
  <c r="G248" i="41"/>
  <c r="C248" i="41"/>
  <c r="F247" i="41"/>
  <c r="B247" i="41"/>
  <c r="E246" i="41"/>
  <c r="H245" i="41"/>
  <c r="D245" i="41"/>
  <c r="G244" i="41"/>
  <c r="C244" i="41"/>
  <c r="F243" i="41"/>
  <c r="B243" i="41"/>
  <c r="E242" i="41"/>
  <c r="H241" i="41"/>
  <c r="D241" i="41"/>
  <c r="G240" i="41"/>
  <c r="C240" i="41"/>
  <c r="F239" i="41"/>
  <c r="G370" i="41"/>
  <c r="F366" i="41"/>
  <c r="E363" i="41"/>
  <c r="E360" i="41"/>
  <c r="E357" i="41"/>
  <c r="D354" i="41"/>
  <c r="D351" i="41"/>
  <c r="D348" i="41"/>
  <c r="C345" i="41"/>
  <c r="C342" i="41"/>
  <c r="C339" i="41"/>
  <c r="B336" i="41"/>
  <c r="G333" i="41"/>
  <c r="G331" i="41"/>
  <c r="G329" i="41"/>
  <c r="G327" i="41"/>
  <c r="F325" i="41"/>
  <c r="H323" i="41"/>
  <c r="D322" i="41"/>
  <c r="G320" i="41"/>
  <c r="D319" i="41"/>
  <c r="G317" i="41"/>
  <c r="C316" i="41"/>
  <c r="G314" i="41"/>
  <c r="C313" i="41"/>
  <c r="F311" i="41"/>
  <c r="C310" i="41"/>
  <c r="F308" i="41"/>
  <c r="B307" i="41"/>
  <c r="F305" i="41"/>
  <c r="B304" i="41"/>
  <c r="E302" i="41"/>
  <c r="B301" i="41"/>
  <c r="E299" i="41"/>
  <c r="H297" i="41"/>
  <c r="E296" i="41"/>
  <c r="H294" i="41"/>
  <c r="D293" i="41"/>
  <c r="H291" i="41"/>
  <c r="D290" i="41"/>
  <c r="G288" i="41"/>
  <c r="D287" i="41"/>
  <c r="G285" i="41"/>
  <c r="G284" i="41"/>
  <c r="F283" i="41"/>
  <c r="G282" i="41"/>
  <c r="G281" i="41"/>
  <c r="F280" i="41"/>
  <c r="F279" i="41"/>
  <c r="G278" i="41"/>
  <c r="F277" i="41"/>
  <c r="F276" i="41"/>
  <c r="F275" i="41"/>
  <c r="E274" i="41"/>
  <c r="F273" i="41"/>
  <c r="F272" i="41"/>
  <c r="E271" i="41"/>
  <c r="E270" i="41"/>
  <c r="F269" i="41"/>
  <c r="E268" i="41"/>
  <c r="E267" i="41"/>
  <c r="E266" i="41"/>
  <c r="D265" i="41"/>
  <c r="E264" i="41"/>
  <c r="E263" i="41"/>
  <c r="D262" i="41"/>
  <c r="G261" i="41"/>
  <c r="C261" i="41"/>
  <c r="F368" i="41"/>
  <c r="C365" i="41"/>
  <c r="C362" i="41"/>
  <c r="C359" i="41"/>
  <c r="B356" i="41"/>
  <c r="B353" i="41"/>
  <c r="B350" i="41"/>
  <c r="H346" i="41"/>
  <c r="H343" i="41"/>
  <c r="H340" i="41"/>
  <c r="G337" i="41"/>
  <c r="C335" i="41"/>
  <c r="B333" i="41"/>
  <c r="H330" i="41"/>
  <c r="B329" i="41"/>
  <c r="H326" i="41"/>
  <c r="H324" i="41"/>
  <c r="D323" i="41"/>
  <c r="G321" i="41"/>
  <c r="C320" i="41"/>
  <c r="G318" i="41"/>
  <c r="C317" i="41"/>
  <c r="F315" i="41"/>
  <c r="C314" i="41"/>
  <c r="F312" i="41"/>
  <c r="B311" i="41"/>
  <c r="F309" i="41"/>
  <c r="B308" i="41"/>
  <c r="E306" i="41"/>
  <c r="B305" i="41"/>
  <c r="E303" i="41"/>
  <c r="H301" i="41"/>
  <c r="E300" i="41"/>
  <c r="H298" i="41"/>
  <c r="D297" i="41"/>
  <c r="H295" i="41"/>
  <c r="D294" i="41"/>
  <c r="G292" i="41"/>
  <c r="D291" i="41"/>
  <c r="G289" i="41"/>
  <c r="C288" i="41"/>
  <c r="G286" i="41"/>
  <c r="F285" i="41"/>
  <c r="E284" i="41"/>
  <c r="E283" i="41"/>
  <c r="E282" i="41"/>
  <c r="D281" i="41"/>
  <c r="E280" i="41"/>
  <c r="E279" i="41"/>
  <c r="D278" i="41"/>
  <c r="D277" i="41"/>
  <c r="E276" i="41"/>
  <c r="D275" i="41"/>
  <c r="D274" i="41"/>
  <c r="D273" i="41"/>
  <c r="C272" i="41"/>
  <c r="D271" i="41"/>
  <c r="D270" i="41"/>
  <c r="C269" i="41"/>
  <c r="C268" i="41"/>
  <c r="D267" i="41"/>
  <c r="C266" i="41"/>
  <c r="C265" i="41"/>
  <c r="C264" i="41"/>
  <c r="B263" i="41"/>
  <c r="C262" i="41"/>
  <c r="F261" i="41"/>
  <c r="B261" i="41"/>
  <c r="E260" i="41"/>
  <c r="H259" i="41"/>
  <c r="D259" i="41"/>
  <c r="G258" i="41"/>
  <c r="C258" i="41"/>
  <c r="F257" i="41"/>
  <c r="B257" i="41"/>
  <c r="E256" i="41"/>
  <c r="H255" i="41"/>
  <c r="D255" i="41"/>
  <c r="G254" i="41"/>
  <c r="C254" i="41"/>
  <c r="F253" i="41"/>
  <c r="B253" i="41"/>
  <c r="E252" i="41"/>
  <c r="H251" i="41"/>
  <c r="D251" i="41"/>
  <c r="E368" i="41"/>
  <c r="H355" i="41"/>
  <c r="G343" i="41"/>
  <c r="H332" i="41"/>
  <c r="F324" i="41"/>
  <c r="E318" i="41"/>
  <c r="E312" i="41"/>
  <c r="D306" i="41"/>
  <c r="C300" i="41"/>
  <c r="C294" i="41"/>
  <c r="B288" i="41"/>
  <c r="D283" i="41"/>
  <c r="B279" i="41"/>
  <c r="B275" i="41"/>
  <c r="B271" i="41"/>
  <c r="H266" i="41"/>
  <c r="H262" i="41"/>
  <c r="F260" i="41"/>
  <c r="E259" i="41"/>
  <c r="D258" i="41"/>
  <c r="C257" i="41"/>
  <c r="B256" i="41"/>
  <c r="H254" i="41"/>
  <c r="G253" i="41"/>
  <c r="F252" i="41"/>
  <c r="E251" i="41"/>
  <c r="F250" i="41"/>
  <c r="G249" i="41"/>
  <c r="B249" i="41"/>
  <c r="D248" i="41"/>
  <c r="E247" i="41"/>
  <c r="G246" i="41"/>
  <c r="B246" i="41"/>
  <c r="C245" i="41"/>
  <c r="E244" i="41"/>
  <c r="G243" i="41"/>
  <c r="H242" i="41"/>
  <c r="C242" i="41"/>
  <c r="E241" i="41"/>
  <c r="F240" i="41"/>
  <c r="H239" i="41"/>
  <c r="C239" i="41"/>
  <c r="F238" i="41"/>
  <c r="B238" i="41"/>
  <c r="E237" i="41"/>
  <c r="H236" i="41"/>
  <c r="D236" i="41"/>
  <c r="G235" i="41"/>
  <c r="C235" i="41"/>
  <c r="F234" i="41"/>
  <c r="B234" i="41"/>
  <c r="E233" i="41"/>
  <c r="H232" i="41"/>
  <c r="D232" i="41"/>
  <c r="G231" i="41"/>
  <c r="C231" i="41"/>
  <c r="F230" i="41"/>
  <c r="B230" i="41"/>
  <c r="E229" i="41"/>
  <c r="H228" i="41"/>
  <c r="D228" i="41"/>
  <c r="G227" i="41"/>
  <c r="C227" i="41"/>
  <c r="F226" i="41"/>
  <c r="B226" i="41"/>
  <c r="E225" i="41"/>
  <c r="H224" i="41"/>
  <c r="D224" i="41"/>
  <c r="G223" i="41"/>
  <c r="C223" i="41"/>
  <c r="F222" i="41"/>
  <c r="B222" i="41"/>
  <c r="E221" i="41"/>
  <c r="H220" i="41"/>
  <c r="D220" i="41"/>
  <c r="G219" i="41"/>
  <c r="C219" i="41"/>
  <c r="F218" i="41"/>
  <c r="B218" i="41"/>
  <c r="E217" i="41"/>
  <c r="H216" i="41"/>
  <c r="D216" i="41"/>
  <c r="G215" i="41"/>
  <c r="C215" i="41"/>
  <c r="F214" i="41"/>
  <c r="B214" i="41"/>
  <c r="E213" i="41"/>
  <c r="H212" i="41"/>
  <c r="D212" i="41"/>
  <c r="G211" i="41"/>
  <c r="C211" i="41"/>
  <c r="F210" i="41"/>
  <c r="B210" i="41"/>
  <c r="E209" i="41"/>
  <c r="H208" i="41"/>
  <c r="D208" i="41"/>
  <c r="G207" i="41"/>
  <c r="C207" i="41"/>
  <c r="F206" i="41"/>
  <c r="B206" i="41"/>
  <c r="E205" i="41"/>
  <c r="H204" i="41"/>
  <c r="D204" i="41"/>
  <c r="G203" i="41"/>
  <c r="C203" i="41"/>
  <c r="F202" i="41"/>
  <c r="B202" i="41"/>
  <c r="E201" i="41"/>
  <c r="H200" i="41"/>
  <c r="D200" i="41"/>
  <c r="G199" i="41"/>
  <c r="C199" i="41"/>
  <c r="F198" i="41"/>
  <c r="B198" i="41"/>
  <c r="E197" i="41"/>
  <c r="H196" i="41"/>
  <c r="D196" i="41"/>
  <c r="G195" i="41"/>
  <c r="C195" i="41"/>
  <c r="F194" i="41"/>
  <c r="B194" i="41"/>
  <c r="E193" i="41"/>
  <c r="H192" i="41"/>
  <c r="D192" i="41"/>
  <c r="G191" i="41"/>
  <c r="C191" i="41"/>
  <c r="F190" i="41"/>
  <c r="B190" i="41"/>
  <c r="E189" i="41"/>
  <c r="H188" i="41"/>
  <c r="D188" i="41"/>
  <c r="G187" i="41"/>
  <c r="C187" i="41"/>
  <c r="F186" i="41"/>
  <c r="B186" i="41"/>
  <c r="E185" i="41"/>
  <c r="H184" i="41"/>
  <c r="D184" i="41"/>
  <c r="G183" i="41"/>
  <c r="C183" i="41"/>
  <c r="F182" i="41"/>
  <c r="B182" i="41"/>
  <c r="E181" i="41"/>
  <c r="H180" i="41"/>
  <c r="D180" i="41"/>
  <c r="G179" i="41"/>
  <c r="C179" i="41"/>
  <c r="F178" i="41"/>
  <c r="B178" i="41"/>
  <c r="E177" i="41"/>
  <c r="H176" i="41"/>
  <c r="D176" i="41"/>
  <c r="G175" i="41"/>
  <c r="C175" i="41"/>
  <c r="F174" i="41"/>
  <c r="B174" i="41"/>
  <c r="E173" i="41"/>
  <c r="H172" i="41"/>
  <c r="D172" i="41"/>
  <c r="G171" i="41"/>
  <c r="C171" i="41"/>
  <c r="F170" i="41"/>
  <c r="B170" i="41"/>
  <c r="E169" i="41"/>
  <c r="H168" i="41"/>
  <c r="D168" i="41"/>
  <c r="G167" i="41"/>
  <c r="C167" i="41"/>
  <c r="F166" i="41"/>
  <c r="B166" i="41"/>
  <c r="B365" i="41"/>
  <c r="H352" i="41"/>
  <c r="F340" i="41"/>
  <c r="G330" i="41"/>
  <c r="B323" i="41"/>
  <c r="B317" i="41"/>
  <c r="H310" i="41"/>
  <c r="G304" i="41"/>
  <c r="G298" i="41"/>
  <c r="F292" i="41"/>
  <c r="E286" i="41"/>
  <c r="C282" i="41"/>
  <c r="C278" i="41"/>
  <c r="C274" i="41"/>
  <c r="H269" i="41"/>
  <c r="H265" i="41"/>
  <c r="B262" i="41"/>
  <c r="D260" i="41"/>
  <c r="C259" i="41"/>
  <c r="B258" i="41"/>
  <c r="H256" i="41"/>
  <c r="G255" i="41"/>
  <c r="F254" i="41"/>
  <c r="E253" i="41"/>
  <c r="D252" i="41"/>
  <c r="C251" i="41"/>
  <c r="D250" i="41"/>
  <c r="F249" i="41"/>
  <c r="H248" i="41"/>
  <c r="B248" i="41"/>
  <c r="D247" i="41"/>
  <c r="F246" i="41"/>
  <c r="G245" i="41"/>
  <c r="B245" i="41"/>
  <c r="D244" i="41"/>
  <c r="E243" i="41"/>
  <c r="G242" i="41"/>
  <c r="B242" i="41"/>
  <c r="C241" i="41"/>
  <c r="E240" i="41"/>
  <c r="G239" i="41"/>
  <c r="B239" i="41"/>
  <c r="E238" i="41"/>
  <c r="H237" i="41"/>
  <c r="D237" i="41"/>
  <c r="G236" i="41"/>
  <c r="C236" i="41"/>
  <c r="F235" i="41"/>
  <c r="B235" i="41"/>
  <c r="E234" i="41"/>
  <c r="H233" i="41"/>
  <c r="D233" i="41"/>
  <c r="G232" i="41"/>
  <c r="C232" i="41"/>
  <c r="F231" i="41"/>
  <c r="B231" i="41"/>
  <c r="E230" i="41"/>
  <c r="H229" i="41"/>
  <c r="D229" i="41"/>
  <c r="G228" i="41"/>
  <c r="C228" i="41"/>
  <c r="F227" i="41"/>
  <c r="B227" i="41"/>
  <c r="E226" i="41"/>
  <c r="H225" i="41"/>
  <c r="D225" i="41"/>
  <c r="G224" i="41"/>
  <c r="C224" i="41"/>
  <c r="F223" i="41"/>
  <c r="B223" i="41"/>
  <c r="E222" i="41"/>
  <c r="H221" i="41"/>
  <c r="D221" i="41"/>
  <c r="G220" i="41"/>
  <c r="C220" i="41"/>
  <c r="F219" i="41"/>
  <c r="B219" i="41"/>
  <c r="E218" i="41"/>
  <c r="H217" i="41"/>
  <c r="D217" i="41"/>
  <c r="G216" i="41"/>
  <c r="C216" i="41"/>
  <c r="F215" i="41"/>
  <c r="B215" i="41"/>
  <c r="E214" i="41"/>
  <c r="H213" i="41"/>
  <c r="D213" i="41"/>
  <c r="G212" i="41"/>
  <c r="C212" i="41"/>
  <c r="F211" i="41"/>
  <c r="B211" i="41"/>
  <c r="E210" i="41"/>
  <c r="H209" i="41"/>
  <c r="D209" i="41"/>
  <c r="G208" i="41"/>
  <c r="C208" i="41"/>
  <c r="F207" i="41"/>
  <c r="B207" i="41"/>
  <c r="E206" i="41"/>
  <c r="H205" i="41"/>
  <c r="D205" i="41"/>
  <c r="G204" i="41"/>
  <c r="C204" i="41"/>
  <c r="F203" i="41"/>
  <c r="B203" i="41"/>
  <c r="E202" i="41"/>
  <c r="H201" i="41"/>
  <c r="D201" i="41"/>
  <c r="G200" i="41"/>
  <c r="C200" i="41"/>
  <c r="F199" i="41"/>
  <c r="B199" i="41"/>
  <c r="E198" i="41"/>
  <c r="H197" i="41"/>
  <c r="D197" i="41"/>
  <c r="G196" i="41"/>
  <c r="C196" i="41"/>
  <c r="F195" i="41"/>
  <c r="B195" i="41"/>
  <c r="E194" i="41"/>
  <c r="H193" i="41"/>
  <c r="D193" i="41"/>
  <c r="G192" i="41"/>
  <c r="C192" i="41"/>
  <c r="F191" i="41"/>
  <c r="B191" i="41"/>
  <c r="E190" i="41"/>
  <c r="H189" i="41"/>
  <c r="D189" i="41"/>
  <c r="G188" i="41"/>
  <c r="C188" i="41"/>
  <c r="F187" i="41"/>
  <c r="B187" i="41"/>
  <c r="E186" i="41"/>
  <c r="H185" i="41"/>
  <c r="D185" i="41"/>
  <c r="G184" i="41"/>
  <c r="C184" i="41"/>
  <c r="F183" i="41"/>
  <c r="B183" i="41"/>
  <c r="E182" i="41"/>
  <c r="H181" i="41"/>
  <c r="D181" i="41"/>
  <c r="G180" i="41"/>
  <c r="C180" i="41"/>
  <c r="F179" i="41"/>
  <c r="B179" i="41"/>
  <c r="E178" i="41"/>
  <c r="H177" i="41"/>
  <c r="D177" i="41"/>
  <c r="G176" i="41"/>
  <c r="C176" i="41"/>
  <c r="F175" i="41"/>
  <c r="B175" i="41"/>
  <c r="E174" i="41"/>
  <c r="H173" i="41"/>
  <c r="D173" i="41"/>
  <c r="G172" i="41"/>
  <c r="C172" i="41"/>
  <c r="F171" i="41"/>
  <c r="B171" i="41"/>
  <c r="E170" i="41"/>
  <c r="H169" i="41"/>
  <c r="D169" i="41"/>
  <c r="G168" i="41"/>
  <c r="C168" i="41"/>
  <c r="F167" i="41"/>
  <c r="B167" i="41"/>
  <c r="E166" i="41"/>
  <c r="H165" i="41"/>
  <c r="D165" i="41"/>
  <c r="G164" i="41"/>
  <c r="C164" i="41"/>
  <c r="F163" i="41"/>
  <c r="B163" i="41"/>
  <c r="E162" i="41"/>
  <c r="H161" i="41"/>
  <c r="D161" i="41"/>
  <c r="G160" i="41"/>
  <c r="C160" i="41"/>
  <c r="F159" i="41"/>
  <c r="B159" i="41"/>
  <c r="E158" i="41"/>
  <c r="H157" i="41"/>
  <c r="D157" i="41"/>
  <c r="G156" i="41"/>
  <c r="C156" i="41"/>
  <c r="F155" i="41"/>
  <c r="B155" i="41"/>
  <c r="E154" i="41"/>
  <c r="H153" i="41"/>
  <c r="D153" i="41"/>
  <c r="G152" i="41"/>
  <c r="C152" i="41"/>
  <c r="F151" i="41"/>
  <c r="B151" i="41"/>
  <c r="E150" i="41"/>
  <c r="H149" i="41"/>
  <c r="D149" i="41"/>
  <c r="B362" i="41"/>
  <c r="G349" i="41"/>
  <c r="F337" i="41"/>
  <c r="F328" i="41"/>
  <c r="F321" i="41"/>
  <c r="E315" i="41"/>
  <c r="D309" i="41"/>
  <c r="D303" i="41"/>
  <c r="C297" i="41"/>
  <c r="B291" i="41"/>
  <c r="C285" i="41"/>
  <c r="C281" i="41"/>
  <c r="C277" i="41"/>
  <c r="B273" i="41"/>
  <c r="B269" i="41"/>
  <c r="B265" i="41"/>
  <c r="E261" i="41"/>
  <c r="B260" i="41"/>
  <c r="H258" i="41"/>
  <c r="G257" i="41"/>
  <c r="F256" i="41"/>
  <c r="E255" i="41"/>
  <c r="D254" i="41"/>
  <c r="C253" i="41"/>
  <c r="B252" i="41"/>
  <c r="H250" i="41"/>
  <c r="C250" i="41"/>
  <c r="E249" i="41"/>
  <c r="F248" i="41"/>
  <c r="H247" i="41"/>
  <c r="C247" i="41"/>
  <c r="D246" i="41"/>
  <c r="F245" i="41"/>
  <c r="H244" i="41"/>
  <c r="B244" i="41"/>
  <c r="D243" i="41"/>
  <c r="F242" i="41"/>
  <c r="G241" i="41"/>
  <c r="B241" i="41"/>
  <c r="D240" i="41"/>
  <c r="E239" i="41"/>
  <c r="H238" i="41"/>
  <c r="D238" i="41"/>
  <c r="G237" i="41"/>
  <c r="C237" i="41"/>
  <c r="F236" i="41"/>
  <c r="B236" i="41"/>
  <c r="E235" i="41"/>
  <c r="H234" i="41"/>
  <c r="D234" i="41"/>
  <c r="G233" i="41"/>
  <c r="C233" i="41"/>
  <c r="F232" i="41"/>
  <c r="B232" i="41"/>
  <c r="E231" i="41"/>
  <c r="H230" i="41"/>
  <c r="D230" i="41"/>
  <c r="G229" i="41"/>
  <c r="C229" i="41"/>
  <c r="F228" i="41"/>
  <c r="B228" i="41"/>
  <c r="E227" i="41"/>
  <c r="H226" i="41"/>
  <c r="D226" i="41"/>
  <c r="G225" i="41"/>
  <c r="C225" i="41"/>
  <c r="F224" i="41"/>
  <c r="B224" i="41"/>
  <c r="E223" i="41"/>
  <c r="H222" i="41"/>
  <c r="D222" i="41"/>
  <c r="G221" i="41"/>
  <c r="C221" i="41"/>
  <c r="F220" i="41"/>
  <c r="B220" i="41"/>
  <c r="E219" i="41"/>
  <c r="H218" i="41"/>
  <c r="D218" i="41"/>
  <c r="H358" i="41"/>
  <c r="B320" i="41"/>
  <c r="F295" i="41"/>
  <c r="B276" i="41"/>
  <c r="H260" i="41"/>
  <c r="D256" i="41"/>
  <c r="G251" i="41"/>
  <c r="E248" i="41"/>
  <c r="E245" i="41"/>
  <c r="D242" i="41"/>
  <c r="D239" i="41"/>
  <c r="B237" i="41"/>
  <c r="G234" i="41"/>
  <c r="E232" i="41"/>
  <c r="C230" i="41"/>
  <c r="H227" i="41"/>
  <c r="F225" i="41"/>
  <c r="D223" i="41"/>
  <c r="B221" i="41"/>
  <c r="G218" i="41"/>
  <c r="C217" i="41"/>
  <c r="B216" i="41"/>
  <c r="H214" i="41"/>
  <c r="G213" i="41"/>
  <c r="F212" i="41"/>
  <c r="E211" i="41"/>
  <c r="D210" i="41"/>
  <c r="C209" i="41"/>
  <c r="B208" i="41"/>
  <c r="H206" i="41"/>
  <c r="G205" i="41"/>
  <c r="F204" i="41"/>
  <c r="E203" i="41"/>
  <c r="D202" i="41"/>
  <c r="C201" i="41"/>
  <c r="B200" i="41"/>
  <c r="H198" i="41"/>
  <c r="G197" i="41"/>
  <c r="F196" i="41"/>
  <c r="E195" i="41"/>
  <c r="D194" i="41"/>
  <c r="C193" i="41"/>
  <c r="B192" i="41"/>
  <c r="H190" i="41"/>
  <c r="G189" i="41"/>
  <c r="F188" i="41"/>
  <c r="E187" i="41"/>
  <c r="D186" i="41"/>
  <c r="C185" i="41"/>
  <c r="B184" i="41"/>
  <c r="H182" i="41"/>
  <c r="G181" i="41"/>
  <c r="F180" i="41"/>
  <c r="E179" i="41"/>
  <c r="D178" i="41"/>
  <c r="C177" i="41"/>
  <c r="B176" i="41"/>
  <c r="H174" i="41"/>
  <c r="G173" i="41"/>
  <c r="F172" i="41"/>
  <c r="E171" i="41"/>
  <c r="D170" i="41"/>
  <c r="C169" i="41"/>
  <c r="B168" i="41"/>
  <c r="H166" i="41"/>
  <c r="G165" i="41"/>
  <c r="B165" i="41"/>
  <c r="D164" i="41"/>
  <c r="E163" i="41"/>
  <c r="G162" i="41"/>
  <c r="B162" i="41"/>
  <c r="C161" i="41"/>
  <c r="E160" i="41"/>
  <c r="G159" i="41"/>
  <c r="H158" i="41"/>
  <c r="C158" i="41"/>
  <c r="E157" i="41"/>
  <c r="F156" i="41"/>
  <c r="H155" i="41"/>
  <c r="C155" i="41"/>
  <c r="D154" i="41"/>
  <c r="F153" i="41"/>
  <c r="H152" i="41"/>
  <c r="B152" i="41"/>
  <c r="D151" i="41"/>
  <c r="F150" i="41"/>
  <c r="G149" i="41"/>
  <c r="B149" i="41"/>
  <c r="E148" i="41"/>
  <c r="H147" i="41"/>
  <c r="D147" i="41"/>
  <c r="G146" i="41"/>
  <c r="C146" i="41"/>
  <c r="F145" i="41"/>
  <c r="B145" i="41"/>
  <c r="E144" i="41"/>
  <c r="H143" i="41"/>
  <c r="D143" i="41"/>
  <c r="G142" i="41"/>
  <c r="C142" i="41"/>
  <c r="F141" i="41"/>
  <c r="B141" i="41"/>
  <c r="E140" i="41"/>
  <c r="H139" i="41"/>
  <c r="D139" i="41"/>
  <c r="G138" i="41"/>
  <c r="C138" i="41"/>
  <c r="F137" i="41"/>
  <c r="B137" i="41"/>
  <c r="E136" i="41"/>
  <c r="H135" i="41"/>
  <c r="D135" i="41"/>
  <c r="G134" i="41"/>
  <c r="C134" i="41"/>
  <c r="F133" i="41"/>
  <c r="B133" i="41"/>
  <c r="E132" i="41"/>
  <c r="H131" i="41"/>
  <c r="D131" i="41"/>
  <c r="G130" i="41"/>
  <c r="C130" i="41"/>
  <c r="F129" i="41"/>
  <c r="B129" i="41"/>
  <c r="E128" i="41"/>
  <c r="H127" i="41"/>
  <c r="D127" i="41"/>
  <c r="G346" i="41"/>
  <c r="H313" i="41"/>
  <c r="F289" i="41"/>
  <c r="B272" i="41"/>
  <c r="G259" i="41"/>
  <c r="C255" i="41"/>
  <c r="G250" i="41"/>
  <c r="G247" i="41"/>
  <c r="F244" i="41"/>
  <c r="F241" i="41"/>
  <c r="G238" i="41"/>
  <c r="E236" i="41"/>
  <c r="C234" i="41"/>
  <c r="H231" i="41"/>
  <c r="F229" i="41"/>
  <c r="D227" i="41"/>
  <c r="B225" i="41"/>
  <c r="G222" i="41"/>
  <c r="E220" i="41"/>
  <c r="C218" i="41"/>
  <c r="B217" i="41"/>
  <c r="H215" i="41"/>
  <c r="G214" i="41"/>
  <c r="F213" i="41"/>
  <c r="E212" i="41"/>
  <c r="D211" i="41"/>
  <c r="C210" i="41"/>
  <c r="B209" i="41"/>
  <c r="H207" i="41"/>
  <c r="G206" i="41"/>
  <c r="F205" i="41"/>
  <c r="E204" i="41"/>
  <c r="D203" i="41"/>
  <c r="C202" i="41"/>
  <c r="B201" i="41"/>
  <c r="H199" i="41"/>
  <c r="G198" i="41"/>
  <c r="F197" i="41"/>
  <c r="E196" i="41"/>
  <c r="D195" i="41"/>
  <c r="C194" i="41"/>
  <c r="B193" i="41"/>
  <c r="H191" i="41"/>
  <c r="G190" i="41"/>
  <c r="F189" i="41"/>
  <c r="E188" i="41"/>
  <c r="D187" i="41"/>
  <c r="C186" i="41"/>
  <c r="B185" i="41"/>
  <c r="H183" i="41"/>
  <c r="G182" i="41"/>
  <c r="F181" i="41"/>
  <c r="E180" i="41"/>
  <c r="D179" i="41"/>
  <c r="C178" i="41"/>
  <c r="B177" i="41"/>
  <c r="H175" i="41"/>
  <c r="G174" i="41"/>
  <c r="F173" i="41"/>
  <c r="E172" i="41"/>
  <c r="D171" i="41"/>
  <c r="C170" i="41"/>
  <c r="B169" i="41"/>
  <c r="H167" i="41"/>
  <c r="G166" i="41"/>
  <c r="F165" i="41"/>
  <c r="H164" i="41"/>
  <c r="B164" i="41"/>
  <c r="D163" i="41"/>
  <c r="F162" i="41"/>
  <c r="G161" i="41"/>
  <c r="B161" i="41"/>
  <c r="D160" i="41"/>
  <c r="E159" i="41"/>
  <c r="G158" i="41"/>
  <c r="B158" i="41"/>
  <c r="C157" i="41"/>
  <c r="E156" i="41"/>
  <c r="G155" i="41"/>
  <c r="H154" i="41"/>
  <c r="C154" i="41"/>
  <c r="E153" i="41"/>
  <c r="F152" i="41"/>
  <c r="H151" i="41"/>
  <c r="C151" i="41"/>
  <c r="D150" i="41"/>
  <c r="F149" i="41"/>
  <c r="H148" i="41"/>
  <c r="D148" i="41"/>
  <c r="G147" i="41"/>
  <c r="C147" i="41"/>
  <c r="F146" i="41"/>
  <c r="B146" i="41"/>
  <c r="E145" i="41"/>
  <c r="H144" i="41"/>
  <c r="D144" i="41"/>
  <c r="G143" i="41"/>
  <c r="C143" i="41"/>
  <c r="F142" i="41"/>
  <c r="B142" i="41"/>
  <c r="E141" i="41"/>
  <c r="H140" i="41"/>
  <c r="D140" i="41"/>
  <c r="G139" i="41"/>
  <c r="C139" i="41"/>
  <c r="F138" i="41"/>
  <c r="B138" i="41"/>
  <c r="E137" i="41"/>
  <c r="H136" i="41"/>
  <c r="D136" i="41"/>
  <c r="G135" i="41"/>
  <c r="C135" i="41"/>
  <c r="F134" i="41"/>
  <c r="B134" i="41"/>
  <c r="E133" i="41"/>
  <c r="H132" i="41"/>
  <c r="D132" i="41"/>
  <c r="G131" i="41"/>
  <c r="C131" i="41"/>
  <c r="F130" i="41"/>
  <c r="B130" i="41"/>
  <c r="E129" i="41"/>
  <c r="H128" i="41"/>
  <c r="D128" i="41"/>
  <c r="G127" i="41"/>
  <c r="C127" i="41"/>
  <c r="F126" i="41"/>
  <c r="G334" i="41"/>
  <c r="H307" i="41"/>
  <c r="C284" i="41"/>
  <c r="B268" i="41"/>
  <c r="F258" i="41"/>
  <c r="B254" i="41"/>
  <c r="B250" i="41"/>
  <c r="H246" i="41"/>
  <c r="H243" i="41"/>
  <c r="H240" i="41"/>
  <c r="C238" i="41"/>
  <c r="H235" i="41"/>
  <c r="F233" i="41"/>
  <c r="D231" i="41"/>
  <c r="B229" i="41"/>
  <c r="G226" i="41"/>
  <c r="E224" i="41"/>
  <c r="C222" i="41"/>
  <c r="H219" i="41"/>
  <c r="G217" i="41"/>
  <c r="F216" i="41"/>
  <c r="E215" i="41"/>
  <c r="D214" i="41"/>
  <c r="C213" i="41"/>
  <c r="B212" i="41"/>
  <c r="H210" i="41"/>
  <c r="G209" i="41"/>
  <c r="F208" i="41"/>
  <c r="E207" i="41"/>
  <c r="D206" i="41"/>
  <c r="C205" i="41"/>
  <c r="B204" i="41"/>
  <c r="H202" i="41"/>
  <c r="G201" i="41"/>
  <c r="F200" i="41"/>
  <c r="E199" i="41"/>
  <c r="D198" i="41"/>
  <c r="C197" i="41"/>
  <c r="B196" i="41"/>
  <c r="H194" i="41"/>
  <c r="G193" i="41"/>
  <c r="F192" i="41"/>
  <c r="E191" i="41"/>
  <c r="D190" i="41"/>
  <c r="C189" i="41"/>
  <c r="B188" i="41"/>
  <c r="H186" i="41"/>
  <c r="G185" i="41"/>
  <c r="F184" i="41"/>
  <c r="E183" i="41"/>
  <c r="D182" i="41"/>
  <c r="C181" i="41"/>
  <c r="B180" i="41"/>
  <c r="H178" i="41"/>
  <c r="G177" i="41"/>
  <c r="F176" i="41"/>
  <c r="E175" i="41"/>
  <c r="D174" i="41"/>
  <c r="C173" i="41"/>
  <c r="B172" i="41"/>
  <c r="H170" i="41"/>
  <c r="G169" i="41"/>
  <c r="F168" i="41"/>
  <c r="E167" i="41"/>
  <c r="D166" i="41"/>
  <c r="E165" i="41"/>
  <c r="F164" i="41"/>
  <c r="H163" i="41"/>
  <c r="C163" i="41"/>
  <c r="D162" i="41"/>
  <c r="F161" i="41"/>
  <c r="H160" i="41"/>
  <c r="B160" i="41"/>
  <c r="D159" i="41"/>
  <c r="F158" i="41"/>
  <c r="G157" i="41"/>
  <c r="B157" i="41"/>
  <c r="D156" i="41"/>
  <c r="E155" i="41"/>
  <c r="G154" i="41"/>
  <c r="B154" i="41"/>
  <c r="C153" i="41"/>
  <c r="E152" i="41"/>
  <c r="G151" i="41"/>
  <c r="H150" i="41"/>
  <c r="C150" i="41"/>
  <c r="E149" i="41"/>
  <c r="G148" i="41"/>
  <c r="C148" i="41"/>
  <c r="F147" i="41"/>
  <c r="B147" i="41"/>
  <c r="E146" i="41"/>
  <c r="H145" i="41"/>
  <c r="D145" i="41"/>
  <c r="G144" i="41"/>
  <c r="C144" i="41"/>
  <c r="F143" i="41"/>
  <c r="B143" i="41"/>
  <c r="E142" i="41"/>
  <c r="H141" i="41"/>
  <c r="D141" i="41"/>
  <c r="G140" i="41"/>
  <c r="C140" i="41"/>
  <c r="F139" i="41"/>
  <c r="B139" i="41"/>
  <c r="E138" i="41"/>
  <c r="H137" i="41"/>
  <c r="D137" i="41"/>
  <c r="G136" i="41"/>
  <c r="C136" i="41"/>
  <c r="F135" i="41"/>
  <c r="B135" i="41"/>
  <c r="E134" i="41"/>
  <c r="H133" i="41"/>
  <c r="D133" i="41"/>
  <c r="G132" i="41"/>
  <c r="C132" i="41"/>
  <c r="F131" i="41"/>
  <c r="B131" i="41"/>
  <c r="E130" i="41"/>
  <c r="H129" i="41"/>
  <c r="D129" i="41"/>
  <c r="G128" i="41"/>
  <c r="C128" i="41"/>
  <c r="F127" i="41"/>
  <c r="B127" i="41"/>
  <c r="E126" i="41"/>
  <c r="H125" i="41"/>
  <c r="D125" i="41"/>
  <c r="G124" i="41"/>
  <c r="C124" i="41"/>
  <c r="F123" i="41"/>
  <c r="B123" i="41"/>
  <c r="E122" i="41"/>
  <c r="H121" i="41"/>
  <c r="D121" i="41"/>
  <c r="G120" i="41"/>
  <c r="C120" i="41"/>
  <c r="F119" i="41"/>
  <c r="B119" i="41"/>
  <c r="E118" i="41"/>
  <c r="H117" i="41"/>
  <c r="D117" i="41"/>
  <c r="G116" i="41"/>
  <c r="C116" i="41"/>
  <c r="F115" i="41"/>
  <c r="B115" i="41"/>
  <c r="E114" i="41"/>
  <c r="H113" i="41"/>
  <c r="D113" i="41"/>
  <c r="G112" i="41"/>
  <c r="C112" i="41"/>
  <c r="F111" i="41"/>
  <c r="B111" i="41"/>
  <c r="E110" i="41"/>
  <c r="H109" i="41"/>
  <c r="D109" i="41"/>
  <c r="G108" i="41"/>
  <c r="C108" i="41"/>
  <c r="F107" i="41"/>
  <c r="B107" i="41"/>
  <c r="E106" i="41"/>
  <c r="H105" i="41"/>
  <c r="D105" i="41"/>
  <c r="G104" i="41"/>
  <c r="C104" i="41"/>
  <c r="F103" i="41"/>
  <c r="B103" i="41"/>
  <c r="E102" i="41"/>
  <c r="H101" i="41"/>
  <c r="G326" i="41"/>
  <c r="G301" i="41"/>
  <c r="C280" i="41"/>
  <c r="H263" i="41"/>
  <c r="E257" i="41"/>
  <c r="H252" i="41"/>
  <c r="D14" i="41"/>
  <c r="E15" i="41"/>
  <c r="C17" i="41"/>
  <c r="H18" i="41"/>
  <c r="F20" i="41"/>
  <c r="D22" i="41"/>
  <c r="H22" i="41"/>
  <c r="F24" i="41"/>
  <c r="D26" i="41"/>
  <c r="B28" i="41"/>
  <c r="G29" i="41"/>
  <c r="E31" i="41"/>
  <c r="C33" i="41"/>
  <c r="H34" i="41"/>
  <c r="F36" i="41"/>
  <c r="D38" i="41"/>
  <c r="E39" i="41"/>
  <c r="C41" i="41"/>
  <c r="H42" i="41"/>
  <c r="F44" i="41"/>
  <c r="D46" i="41"/>
  <c r="F48" i="41"/>
  <c r="C49" i="41"/>
  <c r="E51" i="41"/>
  <c r="D54" i="41"/>
  <c r="D13" i="41"/>
  <c r="H13" i="41"/>
  <c r="E14" i="41"/>
  <c r="B15" i="41"/>
  <c r="F15" i="41"/>
  <c r="C16" i="41"/>
  <c r="G16" i="41"/>
  <c r="D17" i="41"/>
  <c r="H17" i="41"/>
  <c r="E18" i="41"/>
  <c r="B19" i="41"/>
  <c r="F19" i="41"/>
  <c r="C20" i="41"/>
  <c r="G20" i="41"/>
  <c r="D21" i="41"/>
  <c r="H21" i="41"/>
  <c r="E22" i="41"/>
  <c r="B23" i="41"/>
  <c r="F23" i="41"/>
  <c r="C24" i="41"/>
  <c r="G24" i="41"/>
  <c r="D25" i="41"/>
  <c r="H25" i="41"/>
  <c r="E26" i="41"/>
  <c r="B27" i="41"/>
  <c r="F27" i="41"/>
  <c r="C28" i="41"/>
  <c r="G28" i="41"/>
  <c r="D29" i="41"/>
  <c r="H29" i="41"/>
  <c r="E30" i="41"/>
  <c r="B31" i="41"/>
  <c r="F31" i="41"/>
  <c r="C32" i="41"/>
  <c r="G32" i="41"/>
  <c r="D33" i="41"/>
  <c r="H33" i="41"/>
  <c r="E34" i="41"/>
  <c r="B35" i="41"/>
  <c r="F35" i="41"/>
  <c r="C36" i="41"/>
  <c r="G36" i="41"/>
  <c r="D37" i="41"/>
  <c r="H37" i="41"/>
  <c r="E38" i="41"/>
  <c r="B39" i="41"/>
  <c r="F39" i="41"/>
  <c r="C40" i="41"/>
  <c r="G40" i="41"/>
  <c r="D41" i="41"/>
  <c r="H41" i="41"/>
  <c r="E42" i="41"/>
  <c r="B43" i="41"/>
  <c r="F43" i="41"/>
  <c r="C44" i="41"/>
  <c r="G44" i="41"/>
  <c r="D45" i="41"/>
  <c r="H45" i="41"/>
  <c r="E46" i="41"/>
  <c r="B47" i="41"/>
  <c r="F47" i="41"/>
  <c r="C48" i="41"/>
  <c r="G48" i="41"/>
  <c r="D49" i="41"/>
  <c r="H49" i="41"/>
  <c r="E50" i="41"/>
  <c r="B51" i="41"/>
  <c r="F51" i="41"/>
  <c r="C52" i="41"/>
  <c r="G52" i="41"/>
  <c r="D53" i="41"/>
  <c r="H53" i="41"/>
  <c r="E54" i="41"/>
  <c r="B55" i="41"/>
  <c r="F55" i="41"/>
  <c r="C56" i="41"/>
  <c r="G56" i="41"/>
  <c r="D57" i="41"/>
  <c r="H57" i="41"/>
  <c r="E58" i="41"/>
  <c r="B59" i="41"/>
  <c r="F59" i="41"/>
  <c r="C60" i="41"/>
  <c r="G60" i="41"/>
  <c r="D61" i="41"/>
  <c r="H61" i="41"/>
  <c r="E62" i="41"/>
  <c r="B63" i="41"/>
  <c r="F63" i="41"/>
  <c r="C64" i="41"/>
  <c r="G64" i="41"/>
  <c r="D65" i="41"/>
  <c r="H65" i="41"/>
  <c r="E66" i="41"/>
  <c r="B67" i="41"/>
  <c r="F67" i="41"/>
  <c r="C68" i="41"/>
  <c r="G68" i="41"/>
  <c r="D69" i="41"/>
  <c r="H69" i="41"/>
  <c r="E70" i="41"/>
  <c r="B71" i="41"/>
  <c r="F71" i="41"/>
  <c r="C72" i="41"/>
  <c r="G72" i="41"/>
  <c r="D73" i="41"/>
  <c r="H73" i="41"/>
  <c r="E74" i="41"/>
  <c r="B75" i="41"/>
  <c r="F75" i="41"/>
  <c r="C76" i="41"/>
  <c r="G76" i="41"/>
  <c r="D77" i="41"/>
  <c r="H77" i="41"/>
  <c r="E78" i="41"/>
  <c r="B79" i="41"/>
  <c r="F79" i="41"/>
  <c r="C80" i="41"/>
  <c r="G80" i="41"/>
  <c r="D81" i="41"/>
  <c r="H81" i="41"/>
  <c r="E82" i="41"/>
  <c r="B83" i="41"/>
  <c r="F83" i="41"/>
  <c r="C84" i="41"/>
  <c r="G84" i="41"/>
  <c r="D85" i="41"/>
  <c r="H85" i="41"/>
  <c r="E86" i="41"/>
  <c r="B87" i="41"/>
  <c r="F87" i="41"/>
  <c r="C88" i="41"/>
  <c r="G88" i="41"/>
  <c r="D89" i="41"/>
  <c r="H89" i="41"/>
  <c r="E90" i="41"/>
  <c r="B91" i="41"/>
  <c r="F91" i="41"/>
  <c r="C92" i="41"/>
  <c r="G92" i="41"/>
  <c r="D93" i="41"/>
  <c r="H93" i="41"/>
  <c r="E94" i="41"/>
  <c r="B95" i="41"/>
  <c r="F95" i="41"/>
  <c r="C96" i="41"/>
  <c r="G96" i="41"/>
  <c r="D97" i="41"/>
  <c r="H97" i="41"/>
  <c r="E98" i="41"/>
  <c r="B99" i="41"/>
  <c r="F99" i="41"/>
  <c r="C100" i="41"/>
  <c r="G100" i="41"/>
  <c r="D101" i="41"/>
  <c r="B102" i="41"/>
  <c r="G102" i="41"/>
  <c r="E103" i="41"/>
  <c r="D104" i="41"/>
  <c r="B105" i="41"/>
  <c r="G105" i="41"/>
  <c r="F106" i="41"/>
  <c r="D107" i="41"/>
  <c r="B108" i="41"/>
  <c r="H108" i="41"/>
  <c r="F109" i="41"/>
  <c r="D110" i="41"/>
  <c r="C111" i="41"/>
  <c r="H111" i="41"/>
  <c r="F112" i="41"/>
  <c r="E113" i="41"/>
  <c r="C114" i="41"/>
  <c r="H114" i="41"/>
  <c r="G115" i="41"/>
  <c r="E116" i="41"/>
  <c r="C117" i="41"/>
  <c r="B118" i="41"/>
  <c r="G118" i="41"/>
  <c r="E119" i="41"/>
  <c r="D120" i="41"/>
  <c r="B121" i="41"/>
  <c r="G121" i="41"/>
  <c r="F122" i="41"/>
  <c r="D123" i="41"/>
  <c r="B124" i="41"/>
  <c r="H124" i="41"/>
  <c r="F125" i="41"/>
  <c r="D126" i="41"/>
  <c r="B128" i="41"/>
  <c r="D130" i="41"/>
  <c r="F132" i="41"/>
  <c r="H134" i="41"/>
  <c r="C137" i="41"/>
  <c r="E139" i="41"/>
  <c r="G141" i="41"/>
  <c r="B144" i="41"/>
  <c r="D146" i="41"/>
  <c r="F148" i="41"/>
  <c r="E151" i="41"/>
  <c r="F154" i="41"/>
  <c r="F157" i="41"/>
  <c r="F160" i="41"/>
  <c r="G163" i="41"/>
  <c r="D167" i="41"/>
  <c r="H171" i="41"/>
  <c r="E176" i="41"/>
  <c r="B181" i="41"/>
  <c r="F185" i="41"/>
  <c r="C190" i="41"/>
  <c r="G194" i="41"/>
  <c r="D199" i="41"/>
  <c r="H203" i="41"/>
  <c r="E208" i="41"/>
  <c r="B213" i="41"/>
  <c r="F217" i="41"/>
  <c r="C226" i="41"/>
  <c r="D235" i="41"/>
  <c r="C246" i="41"/>
  <c r="C13" i="41"/>
  <c r="H14" i="41"/>
  <c r="F16" i="41"/>
  <c r="D18" i="41"/>
  <c r="B20" i="41"/>
  <c r="G21" i="41"/>
  <c r="E23" i="41"/>
  <c r="C25" i="41"/>
  <c r="H26" i="41"/>
  <c r="F28" i="41"/>
  <c r="D30" i="41"/>
  <c r="B32" i="41"/>
  <c r="F32" i="41"/>
  <c r="D34" i="41"/>
  <c r="B36" i="41"/>
  <c r="G37" i="41"/>
  <c r="B40" i="41"/>
  <c r="G41" i="41"/>
  <c r="E43" i="41"/>
  <c r="C45" i="41"/>
  <c r="H46" i="41"/>
  <c r="B48" i="41"/>
  <c r="G49" i="41"/>
  <c r="H50" i="41"/>
  <c r="G53" i="41"/>
  <c r="E11" i="41"/>
  <c r="E10" i="41" s="1"/>
  <c r="E13" i="41"/>
  <c r="B14" i="41"/>
  <c r="F14" i="41"/>
  <c r="C15" i="41"/>
  <c r="G15" i="41"/>
  <c r="D16" i="41"/>
  <c r="H16" i="41"/>
  <c r="E17" i="41"/>
  <c r="B18" i="41"/>
  <c r="F18" i="41"/>
  <c r="C19" i="41"/>
  <c r="G19" i="41"/>
  <c r="D20" i="41"/>
  <c r="H20" i="41"/>
  <c r="E21" i="41"/>
  <c r="B22" i="41"/>
  <c r="F22" i="41"/>
  <c r="C23" i="41"/>
  <c r="G23" i="41"/>
  <c r="D24" i="41"/>
  <c r="H24" i="41"/>
  <c r="E25" i="41"/>
  <c r="B26" i="41"/>
  <c r="F26" i="41"/>
  <c r="C27" i="41"/>
  <c r="G27" i="41"/>
  <c r="D28" i="41"/>
  <c r="H28" i="41"/>
  <c r="E29" i="41"/>
  <c r="B30" i="41"/>
  <c r="F30" i="41"/>
  <c r="C31" i="41"/>
  <c r="G31" i="41"/>
  <c r="D32" i="41"/>
  <c r="H32" i="41"/>
  <c r="E33" i="41"/>
  <c r="B34" i="41"/>
  <c r="F34" i="41"/>
  <c r="C35" i="41"/>
  <c r="G35" i="41"/>
  <c r="D36" i="41"/>
  <c r="H36" i="41"/>
  <c r="E37" i="41"/>
  <c r="B38" i="41"/>
  <c r="F38" i="41"/>
  <c r="C39" i="41"/>
  <c r="G39" i="41"/>
  <c r="D40" i="41"/>
  <c r="H40" i="41"/>
  <c r="E41" i="41"/>
  <c r="B42" i="41"/>
  <c r="F42" i="41"/>
  <c r="C43" i="41"/>
  <c r="G43" i="41"/>
  <c r="D44" i="41"/>
  <c r="H44" i="41"/>
  <c r="E45" i="41"/>
  <c r="B46" i="41"/>
  <c r="F46" i="41"/>
  <c r="C47" i="41"/>
  <c r="G47" i="41"/>
  <c r="D48" i="41"/>
  <c r="H48" i="41"/>
  <c r="E49" i="41"/>
  <c r="B50" i="41"/>
  <c r="F50" i="41"/>
  <c r="C51" i="41"/>
  <c r="G51" i="41"/>
  <c r="D52" i="41"/>
  <c r="H52" i="41"/>
  <c r="E53" i="41"/>
  <c r="B54" i="41"/>
  <c r="F54" i="41"/>
  <c r="C55" i="41"/>
  <c r="G55" i="41"/>
  <c r="D56" i="41"/>
  <c r="H56" i="41"/>
  <c r="E57" i="41"/>
  <c r="B58" i="41"/>
  <c r="F58" i="41"/>
  <c r="C59" i="41"/>
  <c r="G59" i="41"/>
  <c r="D60" i="41"/>
  <c r="H60" i="41"/>
  <c r="E61" i="41"/>
  <c r="B62" i="41"/>
  <c r="F62" i="41"/>
  <c r="C63" i="41"/>
  <c r="G63" i="41"/>
  <c r="D64" i="41"/>
  <c r="H64" i="41"/>
  <c r="E65" i="41"/>
  <c r="B66" i="41"/>
  <c r="F66" i="41"/>
  <c r="C67" i="41"/>
  <c r="G67" i="41"/>
  <c r="D68" i="41"/>
  <c r="H68" i="41"/>
  <c r="E69" i="41"/>
  <c r="B70" i="41"/>
  <c r="F70" i="41"/>
  <c r="C71" i="41"/>
  <c r="G71" i="41"/>
  <c r="D72" i="41"/>
  <c r="H72" i="41"/>
  <c r="E73" i="41"/>
  <c r="B74" i="41"/>
  <c r="F74" i="41"/>
  <c r="C75" i="41"/>
  <c r="G75" i="41"/>
  <c r="D76" i="41"/>
  <c r="H76" i="41"/>
  <c r="E77" i="41"/>
  <c r="B78" i="41"/>
  <c r="F78" i="41"/>
  <c r="C79" i="41"/>
  <c r="G79" i="41"/>
  <c r="D80" i="41"/>
  <c r="H80" i="41"/>
  <c r="E81" i="41"/>
  <c r="B82" i="41"/>
  <c r="F82" i="41"/>
  <c r="C83" i="41"/>
  <c r="G83" i="41"/>
  <c r="D84" i="41"/>
  <c r="H84" i="41"/>
  <c r="E85" i="41"/>
  <c r="B86" i="41"/>
  <c r="F86" i="41"/>
  <c r="C87" i="41"/>
  <c r="G87" i="41"/>
  <c r="D88" i="41"/>
  <c r="H88" i="41"/>
  <c r="E89" i="41"/>
  <c r="B90" i="41"/>
  <c r="F90" i="41"/>
  <c r="C91" i="41"/>
  <c r="G91" i="41"/>
  <c r="D92" i="41"/>
  <c r="H92" i="41"/>
  <c r="E93" i="41"/>
  <c r="B94" i="41"/>
  <c r="F94" i="41"/>
  <c r="C95" i="41"/>
  <c r="G95" i="41"/>
  <c r="D96" i="41"/>
  <c r="H96" i="41"/>
  <c r="E97" i="41"/>
  <c r="B98" i="41"/>
  <c r="F98" i="41"/>
  <c r="C99" i="41"/>
  <c r="G99" i="41"/>
  <c r="D100" i="41"/>
  <c r="H100" i="41"/>
  <c r="E101" i="41"/>
  <c r="C102" i="41"/>
  <c r="H102" i="41"/>
  <c r="G103" i="41"/>
  <c r="E104" i="41"/>
  <c r="C105" i="41"/>
  <c r="B106" i="41"/>
  <c r="G106" i="41"/>
  <c r="E107" i="41"/>
  <c r="D108" i="41"/>
  <c r="B109" i="41"/>
  <c r="G109" i="41"/>
  <c r="F110" i="41"/>
  <c r="D111" i="41"/>
  <c r="B112" i="41"/>
  <c r="H112" i="41"/>
  <c r="F113" i="41"/>
  <c r="D114" i="41"/>
  <c r="C115" i="41"/>
  <c r="H115" i="41"/>
  <c r="F116" i="41"/>
  <c r="E117" i="41"/>
  <c r="C118" i="41"/>
  <c r="H118" i="41"/>
  <c r="G119" i="41"/>
  <c r="E120" i="41"/>
  <c r="C121" i="41"/>
  <c r="B122" i="41"/>
  <c r="G122" i="41"/>
  <c r="E123" i="41"/>
  <c r="D124" i="41"/>
  <c r="B125" i="41"/>
  <c r="G125" i="41"/>
  <c r="G126" i="41"/>
  <c r="F128" i="41"/>
  <c r="H130" i="41"/>
  <c r="C133" i="41"/>
  <c r="E135" i="41"/>
  <c r="G137" i="41"/>
  <c r="B140" i="41"/>
  <c r="D142" i="41"/>
  <c r="F144" i="41"/>
  <c r="H146" i="41"/>
  <c r="C149" i="41"/>
  <c r="D152" i="41"/>
  <c r="D155" i="41"/>
  <c r="D158" i="41"/>
  <c r="E161" i="41"/>
  <c r="E164" i="41"/>
  <c r="E168" i="41"/>
  <c r="B173" i="41"/>
  <c r="F177" i="41"/>
  <c r="C182" i="41"/>
  <c r="G186" i="41"/>
  <c r="D191" i="41"/>
  <c r="H195" i="41"/>
  <c r="E200" i="41"/>
  <c r="B205" i="41"/>
  <c r="F209" i="41"/>
  <c r="C214" i="41"/>
  <c r="D219" i="41"/>
  <c r="E228" i="41"/>
  <c r="F237" i="41"/>
  <c r="C249" i="41"/>
  <c r="F33" i="40"/>
  <c r="B21" i="40"/>
  <c r="F13" i="40"/>
  <c r="H19" i="40"/>
  <c r="B13" i="40"/>
  <c r="D26" i="40"/>
  <c r="E16" i="40"/>
  <c r="G24" i="40"/>
  <c r="D15" i="40"/>
  <c r="H30" i="40"/>
  <c r="F32" i="40"/>
  <c r="C14" i="40"/>
  <c r="F17" i="40"/>
  <c r="C22" i="40"/>
  <c r="H27" i="40"/>
  <c r="E11" i="40"/>
  <c r="E10" i="40" s="1"/>
  <c r="G14" i="40"/>
  <c r="G18" i="40"/>
  <c r="D23" i="40"/>
  <c r="D29" i="40"/>
  <c r="C13" i="40"/>
  <c r="H14" i="40"/>
  <c r="H16" i="40"/>
  <c r="B18" i="40"/>
  <c r="C19" i="40"/>
  <c r="D20" i="40"/>
  <c r="E21" i="40"/>
  <c r="F22" i="40"/>
  <c r="H23" i="40"/>
  <c r="D25" i="40"/>
  <c r="H26" i="40"/>
  <c r="E28" i="40"/>
  <c r="H29" i="40"/>
  <c r="E31" i="40"/>
  <c r="H372" i="40"/>
  <c r="D372" i="40"/>
  <c r="G371" i="40"/>
  <c r="C371" i="40"/>
  <c r="F370" i="40"/>
  <c r="B370" i="40"/>
  <c r="E369" i="40"/>
  <c r="H368" i="40"/>
  <c r="D368" i="40"/>
  <c r="G367" i="40"/>
  <c r="C367" i="40"/>
  <c r="F366" i="40"/>
  <c r="B366" i="40"/>
  <c r="E365" i="40"/>
  <c r="H364" i="40"/>
  <c r="D364" i="40"/>
  <c r="G363" i="40"/>
  <c r="C363" i="40"/>
  <c r="F362" i="40"/>
  <c r="B362" i="40"/>
  <c r="E361" i="40"/>
  <c r="H360" i="40"/>
  <c r="D360" i="40"/>
  <c r="G359" i="40"/>
  <c r="C359" i="40"/>
  <c r="F358" i="40"/>
  <c r="B358" i="40"/>
  <c r="E357" i="40"/>
  <c r="H356" i="40"/>
  <c r="D356" i="40"/>
  <c r="G355" i="40"/>
  <c r="C355" i="40"/>
  <c r="F354" i="40"/>
  <c r="B354" i="40"/>
  <c r="E353" i="40"/>
  <c r="H352" i="40"/>
  <c r="D352" i="40"/>
  <c r="G351" i="40"/>
  <c r="C351" i="40"/>
  <c r="F350" i="40"/>
  <c r="B350" i="40"/>
  <c r="E349" i="40"/>
  <c r="H348" i="40"/>
  <c r="D348" i="40"/>
  <c r="G347" i="40"/>
  <c r="C347" i="40"/>
  <c r="F346" i="40"/>
  <c r="B346" i="40"/>
  <c r="E345" i="40"/>
  <c r="H344" i="40"/>
  <c r="D344" i="40"/>
  <c r="G343" i="40"/>
  <c r="C343" i="40"/>
  <c r="F342" i="40"/>
  <c r="B342" i="40"/>
  <c r="E341" i="40"/>
  <c r="H340" i="40"/>
  <c r="D340" i="40"/>
  <c r="G339" i="40"/>
  <c r="C339" i="40"/>
  <c r="F338" i="40"/>
  <c r="B338" i="40"/>
  <c r="E337" i="40"/>
  <c r="H336" i="40"/>
  <c r="D336" i="40"/>
  <c r="G335" i="40"/>
  <c r="C335" i="40"/>
  <c r="F334" i="40"/>
  <c r="B334" i="40"/>
  <c r="E333" i="40"/>
  <c r="H332" i="40"/>
  <c r="D332" i="40"/>
  <c r="G331" i="40"/>
  <c r="C331" i="40"/>
  <c r="F330" i="40"/>
  <c r="B330" i="40"/>
  <c r="E329" i="40"/>
  <c r="H328" i="40"/>
  <c r="D328" i="40"/>
  <c r="G327" i="40"/>
  <c r="C327" i="40"/>
  <c r="F326" i="40"/>
  <c r="B326" i="40"/>
  <c r="E325" i="40"/>
  <c r="H324" i="40"/>
  <c r="G372" i="40"/>
  <c r="C372" i="40"/>
  <c r="F371" i="40"/>
  <c r="B371" i="40"/>
  <c r="E370" i="40"/>
  <c r="H369" i="40"/>
  <c r="D369" i="40"/>
  <c r="G368" i="40"/>
  <c r="C368" i="40"/>
  <c r="F367" i="40"/>
  <c r="B367" i="40"/>
  <c r="E366" i="40"/>
  <c r="H365" i="40"/>
  <c r="D365" i="40"/>
  <c r="G364" i="40"/>
  <c r="C364" i="40"/>
  <c r="F363" i="40"/>
  <c r="B363" i="40"/>
  <c r="E362" i="40"/>
  <c r="H361" i="40"/>
  <c r="D361" i="40"/>
  <c r="G360" i="40"/>
  <c r="C360" i="40"/>
  <c r="F359" i="40"/>
  <c r="B359" i="40"/>
  <c r="E358" i="40"/>
  <c r="H357" i="40"/>
  <c r="D357" i="40"/>
  <c r="G356" i="40"/>
  <c r="C356" i="40"/>
  <c r="F355" i="40"/>
  <c r="B355" i="40"/>
  <c r="E354" i="40"/>
  <c r="H353" i="40"/>
  <c r="D353" i="40"/>
  <c r="G352" i="40"/>
  <c r="C352" i="40"/>
  <c r="F351" i="40"/>
  <c r="B351" i="40"/>
  <c r="E350" i="40"/>
  <c r="H349" i="40"/>
  <c r="D349" i="40"/>
  <c r="G348" i="40"/>
  <c r="C348" i="40"/>
  <c r="F347" i="40"/>
  <c r="B347" i="40"/>
  <c r="E346" i="40"/>
  <c r="H345" i="40"/>
  <c r="D345" i="40"/>
  <c r="G344" i="40"/>
  <c r="C344" i="40"/>
  <c r="F343" i="40"/>
  <c r="B343" i="40"/>
  <c r="E342" i="40"/>
  <c r="H341" i="40"/>
  <c r="D341" i="40"/>
  <c r="G340" i="40"/>
  <c r="C340" i="40"/>
  <c r="F339" i="40"/>
  <c r="B339" i="40"/>
  <c r="E338" i="40"/>
  <c r="H337" i="40"/>
  <c r="D337" i="40"/>
  <c r="G336" i="40"/>
  <c r="C336" i="40"/>
  <c r="F335" i="40"/>
  <c r="B335" i="40"/>
  <c r="E334" i="40"/>
  <c r="H333" i="40"/>
  <c r="D333" i="40"/>
  <c r="G332" i="40"/>
  <c r="C332" i="40"/>
  <c r="F331" i="40"/>
  <c r="B331" i="40"/>
  <c r="E330" i="40"/>
  <c r="H329" i="40"/>
  <c r="F372" i="40"/>
  <c r="B372" i="40"/>
  <c r="E371" i="40"/>
  <c r="H370" i="40"/>
  <c r="D370" i="40"/>
  <c r="G369" i="40"/>
  <c r="C369" i="40"/>
  <c r="F368" i="40"/>
  <c r="B368" i="40"/>
  <c r="E367" i="40"/>
  <c r="H366" i="40"/>
  <c r="D366" i="40"/>
  <c r="G365" i="40"/>
  <c r="C365" i="40"/>
  <c r="F364" i="40"/>
  <c r="B364" i="40"/>
  <c r="E363" i="40"/>
  <c r="H362" i="40"/>
  <c r="D362" i="40"/>
  <c r="G361" i="40"/>
  <c r="C361" i="40"/>
  <c r="F360" i="40"/>
  <c r="B360" i="40"/>
  <c r="E359" i="40"/>
  <c r="H358" i="40"/>
  <c r="D358" i="40"/>
  <c r="G357" i="40"/>
  <c r="C357" i="40"/>
  <c r="F356" i="40"/>
  <c r="B356" i="40"/>
  <c r="E355" i="40"/>
  <c r="H354" i="40"/>
  <c r="D354" i="40"/>
  <c r="G353" i="40"/>
  <c r="C353" i="40"/>
  <c r="F352" i="40"/>
  <c r="B352" i="40"/>
  <c r="E351" i="40"/>
  <c r="H350" i="40"/>
  <c r="D350" i="40"/>
  <c r="G349" i="40"/>
  <c r="C349" i="40"/>
  <c r="F348" i="40"/>
  <c r="B348" i="40"/>
  <c r="E347" i="40"/>
  <c r="H346" i="40"/>
  <c r="D346" i="40"/>
  <c r="G345" i="40"/>
  <c r="C345" i="40"/>
  <c r="F344" i="40"/>
  <c r="B344" i="40"/>
  <c r="E343" i="40"/>
  <c r="H342" i="40"/>
  <c r="D342" i="40"/>
  <c r="G341" i="40"/>
  <c r="C341" i="40"/>
  <c r="F340" i="40"/>
  <c r="B340" i="40"/>
  <c r="E339" i="40"/>
  <c r="H338" i="40"/>
  <c r="D338" i="40"/>
  <c r="G337" i="40"/>
  <c r="C337" i="40"/>
  <c r="F336" i="40"/>
  <c r="B336" i="40"/>
  <c r="E335" i="40"/>
  <c r="H334" i="40"/>
  <c r="D334" i="40"/>
  <c r="G333" i="40"/>
  <c r="C333" i="40"/>
  <c r="F332" i="40"/>
  <c r="B332" i="40"/>
  <c r="E331" i="40"/>
  <c r="H330" i="40"/>
  <c r="D330" i="40"/>
  <c r="G329" i="40"/>
  <c r="C329" i="40"/>
  <c r="F328" i="40"/>
  <c r="B328" i="40"/>
  <c r="E327" i="40"/>
  <c r="H326" i="40"/>
  <c r="D326" i="40"/>
  <c r="G325" i="40"/>
  <c r="C325" i="40"/>
  <c r="F324" i="40"/>
  <c r="E372" i="40"/>
  <c r="C370" i="40"/>
  <c r="H367" i="40"/>
  <c r="F365" i="40"/>
  <c r="D363" i="40"/>
  <c r="B361" i="40"/>
  <c r="G358" i="40"/>
  <c r="E356" i="40"/>
  <c r="C354" i="40"/>
  <c r="H351" i="40"/>
  <c r="F349" i="40"/>
  <c r="D347" i="40"/>
  <c r="B345" i="40"/>
  <c r="G342" i="40"/>
  <c r="E340" i="40"/>
  <c r="C338" i="40"/>
  <c r="H335" i="40"/>
  <c r="F333" i="40"/>
  <c r="D331" i="40"/>
  <c r="D329" i="40"/>
  <c r="C328" i="40"/>
  <c r="B327" i="40"/>
  <c r="H325" i="40"/>
  <c r="G324" i="40"/>
  <c r="B324" i="40"/>
  <c r="E323" i="40"/>
  <c r="H322" i="40"/>
  <c r="D322" i="40"/>
  <c r="G321" i="40"/>
  <c r="C321" i="40"/>
  <c r="F320" i="40"/>
  <c r="B320" i="40"/>
  <c r="E319" i="40"/>
  <c r="H318" i="40"/>
  <c r="D318" i="40"/>
  <c r="G317" i="40"/>
  <c r="C317" i="40"/>
  <c r="F316" i="40"/>
  <c r="B316" i="40"/>
  <c r="E315" i="40"/>
  <c r="H314" i="40"/>
  <c r="D314" i="40"/>
  <c r="G313" i="40"/>
  <c r="C313" i="40"/>
  <c r="F312" i="40"/>
  <c r="B312" i="40"/>
  <c r="E311" i="40"/>
  <c r="H310" i="40"/>
  <c r="D310" i="40"/>
  <c r="G309" i="40"/>
  <c r="C309" i="40"/>
  <c r="F308" i="40"/>
  <c r="B308" i="40"/>
  <c r="E307" i="40"/>
  <c r="H306" i="40"/>
  <c r="D306" i="40"/>
  <c r="G305" i="40"/>
  <c r="C305" i="40"/>
  <c r="H371" i="40"/>
  <c r="F369" i="40"/>
  <c r="D367" i="40"/>
  <c r="B365" i="40"/>
  <c r="G362" i="40"/>
  <c r="E360" i="40"/>
  <c r="C358" i="40"/>
  <c r="H355" i="40"/>
  <c r="F353" i="40"/>
  <c r="D351" i="40"/>
  <c r="B349" i="40"/>
  <c r="G346" i="40"/>
  <c r="E344" i="40"/>
  <c r="C342" i="40"/>
  <c r="H339" i="40"/>
  <c r="F337" i="40"/>
  <c r="D335" i="40"/>
  <c r="B333" i="40"/>
  <c r="G330" i="40"/>
  <c r="B329" i="40"/>
  <c r="H327" i="40"/>
  <c r="G326" i="40"/>
  <c r="F325" i="40"/>
  <c r="E324" i="40"/>
  <c r="H323" i="40"/>
  <c r="D323" i="40"/>
  <c r="G322" i="40"/>
  <c r="C322" i="40"/>
  <c r="F321" i="40"/>
  <c r="B321" i="40"/>
  <c r="E320" i="40"/>
  <c r="H319" i="40"/>
  <c r="D319" i="40"/>
  <c r="G318" i="40"/>
  <c r="C318" i="40"/>
  <c r="F317" i="40"/>
  <c r="B317" i="40"/>
  <c r="E316" i="40"/>
  <c r="H315" i="40"/>
  <c r="D315" i="40"/>
  <c r="G314" i="40"/>
  <c r="C314" i="40"/>
  <c r="F313" i="40"/>
  <c r="B313" i="40"/>
  <c r="E312" i="40"/>
  <c r="H311" i="40"/>
  <c r="D311" i="40"/>
  <c r="G310" i="40"/>
  <c r="C310" i="40"/>
  <c r="F309" i="40"/>
  <c r="B309" i="40"/>
  <c r="E308" i="40"/>
  <c r="H307" i="40"/>
  <c r="D307" i="40"/>
  <c r="G306" i="40"/>
  <c r="C306" i="40"/>
  <c r="F305" i="40"/>
  <c r="B305" i="40"/>
  <c r="E304" i="40"/>
  <c r="H303" i="40"/>
  <c r="D303" i="40"/>
  <c r="G302" i="40"/>
  <c r="C302" i="40"/>
  <c r="F301" i="40"/>
  <c r="B301" i="40"/>
  <c r="E300" i="40"/>
  <c r="H299" i="40"/>
  <c r="D299" i="40"/>
  <c r="G298" i="40"/>
  <c r="C298" i="40"/>
  <c r="F297" i="40"/>
  <c r="B297" i="40"/>
  <c r="E296" i="40"/>
  <c r="H295" i="40"/>
  <c r="D295" i="40"/>
  <c r="G294" i="40"/>
  <c r="C294" i="40"/>
  <c r="F293" i="40"/>
  <c r="B293" i="40"/>
  <c r="E292" i="40"/>
  <c r="H291" i="40"/>
  <c r="D291" i="40"/>
  <c r="G290" i="40"/>
  <c r="C290" i="40"/>
  <c r="F289" i="40"/>
  <c r="D371" i="40"/>
  <c r="G366" i="40"/>
  <c r="C362" i="40"/>
  <c r="F357" i="40"/>
  <c r="B353" i="40"/>
  <c r="E348" i="40"/>
  <c r="H343" i="40"/>
  <c r="D339" i="40"/>
  <c r="G334" i="40"/>
  <c r="C330" i="40"/>
  <c r="F327" i="40"/>
  <c r="D325" i="40"/>
  <c r="G323" i="40"/>
  <c r="F322" i="40"/>
  <c r="E321" i="40"/>
  <c r="D320" i="40"/>
  <c r="C319" i="40"/>
  <c r="B318" i="40"/>
  <c r="H316" i="40"/>
  <c r="G315" i="40"/>
  <c r="F314" i="40"/>
  <c r="E313" i="40"/>
  <c r="D312" i="40"/>
  <c r="C311" i="40"/>
  <c r="B310" i="40"/>
  <c r="H308" i="40"/>
  <c r="G307" i="40"/>
  <c r="F306" i="40"/>
  <c r="E305" i="40"/>
  <c r="F304" i="40"/>
  <c r="G303" i="40"/>
  <c r="B303" i="40"/>
  <c r="D302" i="40"/>
  <c r="E301" i="40"/>
  <c r="G300" i="40"/>
  <c r="B300" i="40"/>
  <c r="C299" i="40"/>
  <c r="E298" i="40"/>
  <c r="G297" i="40"/>
  <c r="H296" i="40"/>
  <c r="C296" i="40"/>
  <c r="E295" i="40"/>
  <c r="F294" i="40"/>
  <c r="H293" i="40"/>
  <c r="C293" i="40"/>
  <c r="D292" i="40"/>
  <c r="F291" i="40"/>
  <c r="H290" i="40"/>
  <c r="B290" i="40"/>
  <c r="D289" i="40"/>
  <c r="G288" i="40"/>
  <c r="C288" i="40"/>
  <c r="F287" i="40"/>
  <c r="B287" i="40"/>
  <c r="E286" i="40"/>
  <c r="H285" i="40"/>
  <c r="D285" i="40"/>
  <c r="G284" i="40"/>
  <c r="C284" i="40"/>
  <c r="F283" i="40"/>
  <c r="B283" i="40"/>
  <c r="E282" i="40"/>
  <c r="H281" i="40"/>
  <c r="D281" i="40"/>
  <c r="G280" i="40"/>
  <c r="C280" i="40"/>
  <c r="F279" i="40"/>
  <c r="B279" i="40"/>
  <c r="E278" i="40"/>
  <c r="H277" i="40"/>
  <c r="D277" i="40"/>
  <c r="G276" i="40"/>
  <c r="C276" i="40"/>
  <c r="F275" i="40"/>
  <c r="B275" i="40"/>
  <c r="E274" i="40"/>
  <c r="H273" i="40"/>
  <c r="D273" i="40"/>
  <c r="G272" i="40"/>
  <c r="C272" i="40"/>
  <c r="F271" i="40"/>
  <c r="B271" i="40"/>
  <c r="E270" i="40"/>
  <c r="H269" i="40"/>
  <c r="D269" i="40"/>
  <c r="G268" i="40"/>
  <c r="C268" i="40"/>
  <c r="F267" i="40"/>
  <c r="B267" i="40"/>
  <c r="E266" i="40"/>
  <c r="H265" i="40"/>
  <c r="D265" i="40"/>
  <c r="G264" i="40"/>
  <c r="C264" i="40"/>
  <c r="F263" i="40"/>
  <c r="B263" i="40"/>
  <c r="E262" i="40"/>
  <c r="H261" i="40"/>
  <c r="D261" i="40"/>
  <c r="G260" i="40"/>
  <c r="C260" i="40"/>
  <c r="F259" i="40"/>
  <c r="B259" i="40"/>
  <c r="E258" i="40"/>
  <c r="H257" i="40"/>
  <c r="D257" i="40"/>
  <c r="G256" i="40"/>
  <c r="C256" i="40"/>
  <c r="F255" i="40"/>
  <c r="B255" i="40"/>
  <c r="E254" i="40"/>
  <c r="H253" i="40"/>
  <c r="D253" i="40"/>
  <c r="G252" i="40"/>
  <c r="C252" i="40"/>
  <c r="F251" i="40"/>
  <c r="B251" i="40"/>
  <c r="E250" i="40"/>
  <c r="H249" i="40"/>
  <c r="D249" i="40"/>
  <c r="G248" i="40"/>
  <c r="C248" i="40"/>
  <c r="F247" i="40"/>
  <c r="B247" i="40"/>
  <c r="E246" i="40"/>
  <c r="H245" i="40"/>
  <c r="G370" i="40"/>
  <c r="C366" i="40"/>
  <c r="F361" i="40"/>
  <c r="B357" i="40"/>
  <c r="E352" i="40"/>
  <c r="H347" i="40"/>
  <c r="D343" i="40"/>
  <c r="G338" i="40"/>
  <c r="C334" i="40"/>
  <c r="F329" i="40"/>
  <c r="D327" i="40"/>
  <c r="B325" i="40"/>
  <c r="F323" i="40"/>
  <c r="E322" i="40"/>
  <c r="D321" i="40"/>
  <c r="C320" i="40"/>
  <c r="B319" i="40"/>
  <c r="H317" i="40"/>
  <c r="G316" i="40"/>
  <c r="F315" i="40"/>
  <c r="E314" i="40"/>
  <c r="D313" i="40"/>
  <c r="C312" i="40"/>
  <c r="B311" i="40"/>
  <c r="H309" i="40"/>
  <c r="G308" i="40"/>
  <c r="F307" i="40"/>
  <c r="E306" i="40"/>
  <c r="D305" i="40"/>
  <c r="D304" i="40"/>
  <c r="F303" i="40"/>
  <c r="H302" i="40"/>
  <c r="B302" i="40"/>
  <c r="D301" i="40"/>
  <c r="F300" i="40"/>
  <c r="G299" i="40"/>
  <c r="B299" i="40"/>
  <c r="D298" i="40"/>
  <c r="E297" i="40"/>
  <c r="G296" i="40"/>
  <c r="B296" i="40"/>
  <c r="C295" i="40"/>
  <c r="E294" i="40"/>
  <c r="G293" i="40"/>
  <c r="H292" i="40"/>
  <c r="C292" i="40"/>
  <c r="E291" i="40"/>
  <c r="F290" i="40"/>
  <c r="H289" i="40"/>
  <c r="C289" i="40"/>
  <c r="F288" i="40"/>
  <c r="B288" i="40"/>
  <c r="E287" i="40"/>
  <c r="H286" i="40"/>
  <c r="D286" i="40"/>
  <c r="G285" i="40"/>
  <c r="C285" i="40"/>
  <c r="F284" i="40"/>
  <c r="B284" i="40"/>
  <c r="E283" i="40"/>
  <c r="H282" i="40"/>
  <c r="D282" i="40"/>
  <c r="G281" i="40"/>
  <c r="C281" i="40"/>
  <c r="F280" i="40"/>
  <c r="B280" i="40"/>
  <c r="E279" i="40"/>
  <c r="H278" i="40"/>
  <c r="D278" i="40"/>
  <c r="G277" i="40"/>
  <c r="C277" i="40"/>
  <c r="F276" i="40"/>
  <c r="B276" i="40"/>
  <c r="E275" i="40"/>
  <c r="H274" i="40"/>
  <c r="D274" i="40"/>
  <c r="G273" i="40"/>
  <c r="C273" i="40"/>
  <c r="F272" i="40"/>
  <c r="B272" i="40"/>
  <c r="E271" i="40"/>
  <c r="H270" i="40"/>
  <c r="D270" i="40"/>
  <c r="G269" i="40"/>
  <c r="C269" i="40"/>
  <c r="F268" i="40"/>
  <c r="B268" i="40"/>
  <c r="E267" i="40"/>
  <c r="H266" i="40"/>
  <c r="D266" i="40"/>
  <c r="G265" i="40"/>
  <c r="C265" i="40"/>
  <c r="F264" i="40"/>
  <c r="B264" i="40"/>
  <c r="E263" i="40"/>
  <c r="H262" i="40"/>
  <c r="D262" i="40"/>
  <c r="G261" i="40"/>
  <c r="C261" i="40"/>
  <c r="F260" i="40"/>
  <c r="B260" i="40"/>
  <c r="E259" i="40"/>
  <c r="H258" i="40"/>
  <c r="D258" i="40"/>
  <c r="G257" i="40"/>
  <c r="C257" i="40"/>
  <c r="F256" i="40"/>
  <c r="B256" i="40"/>
  <c r="E255" i="40"/>
  <c r="H254" i="40"/>
  <c r="D254" i="40"/>
  <c r="G253" i="40"/>
  <c r="C253" i="40"/>
  <c r="F252" i="40"/>
  <c r="B252" i="40"/>
  <c r="E251" i="40"/>
  <c r="H250" i="40"/>
  <c r="D250" i="40"/>
  <c r="G249" i="40"/>
  <c r="C249" i="40"/>
  <c r="F248" i="40"/>
  <c r="B248" i="40"/>
  <c r="E247" i="40"/>
  <c r="H246" i="40"/>
  <c r="D246" i="40"/>
  <c r="G245" i="40"/>
  <c r="B369" i="40"/>
  <c r="E364" i="40"/>
  <c r="H359" i="40"/>
  <c r="D355" i="40"/>
  <c r="G350" i="40"/>
  <c r="C346" i="40"/>
  <c r="F341" i="40"/>
  <c r="B337" i="40"/>
  <c r="E332" i="40"/>
  <c r="G328" i="40"/>
  <c r="E326" i="40"/>
  <c r="D324" i="40"/>
  <c r="C323" i="40"/>
  <c r="B322" i="40"/>
  <c r="H320" i="40"/>
  <c r="G319" i="40"/>
  <c r="F318" i="40"/>
  <c r="E317" i="40"/>
  <c r="D316" i="40"/>
  <c r="C315" i="40"/>
  <c r="B314" i="40"/>
  <c r="H312" i="40"/>
  <c r="G311" i="40"/>
  <c r="F310" i="40"/>
  <c r="E309" i="40"/>
  <c r="D308" i="40"/>
  <c r="C307" i="40"/>
  <c r="B306" i="40"/>
  <c r="H304" i="40"/>
  <c r="C304" i="40"/>
  <c r="E303" i="40"/>
  <c r="F302" i="40"/>
  <c r="H301" i="40"/>
  <c r="C301" i="40"/>
  <c r="D300" i="40"/>
  <c r="F299" i="40"/>
  <c r="H298" i="40"/>
  <c r="B298" i="40"/>
  <c r="D297" i="40"/>
  <c r="F296" i="40"/>
  <c r="G295" i="40"/>
  <c r="B295" i="40"/>
  <c r="D294" i="40"/>
  <c r="E293" i="40"/>
  <c r="G292" i="40"/>
  <c r="B292" i="40"/>
  <c r="C291" i="40"/>
  <c r="E290" i="40"/>
  <c r="G289" i="40"/>
  <c r="B289" i="40"/>
  <c r="E288" i="40"/>
  <c r="H287" i="40"/>
  <c r="D287" i="40"/>
  <c r="G286" i="40"/>
  <c r="C286" i="40"/>
  <c r="F285" i="40"/>
  <c r="B285" i="40"/>
  <c r="E284" i="40"/>
  <c r="H283" i="40"/>
  <c r="D283" i="40"/>
  <c r="G282" i="40"/>
  <c r="C282" i="40"/>
  <c r="F281" i="40"/>
  <c r="B281" i="40"/>
  <c r="E280" i="40"/>
  <c r="H279" i="40"/>
  <c r="D279" i="40"/>
  <c r="G278" i="40"/>
  <c r="C278" i="40"/>
  <c r="F277" i="40"/>
  <c r="B277" i="40"/>
  <c r="E276" i="40"/>
  <c r="H275" i="40"/>
  <c r="D275" i="40"/>
  <c r="G274" i="40"/>
  <c r="C274" i="40"/>
  <c r="F273" i="40"/>
  <c r="B273" i="40"/>
  <c r="E272" i="40"/>
  <c r="H271" i="40"/>
  <c r="D271" i="40"/>
  <c r="G270" i="40"/>
  <c r="C270" i="40"/>
  <c r="F269" i="40"/>
  <c r="B269" i="40"/>
  <c r="E368" i="40"/>
  <c r="C350" i="40"/>
  <c r="H331" i="40"/>
  <c r="B323" i="40"/>
  <c r="E318" i="40"/>
  <c r="H313" i="40"/>
  <c r="D309" i="40"/>
  <c r="G304" i="40"/>
  <c r="G301" i="40"/>
  <c r="F298" i="40"/>
  <c r="F295" i="40"/>
  <c r="F292" i="40"/>
  <c r="E289" i="40"/>
  <c r="C287" i="40"/>
  <c r="H284" i="40"/>
  <c r="F282" i="40"/>
  <c r="D280" i="40"/>
  <c r="B278" i="40"/>
  <c r="G275" i="40"/>
  <c r="E273" i="40"/>
  <c r="C271" i="40"/>
  <c r="H268" i="40"/>
  <c r="G267" i="40"/>
  <c r="F266" i="40"/>
  <c r="E265" i="40"/>
  <c r="D264" i="40"/>
  <c r="C263" i="40"/>
  <c r="B262" i="40"/>
  <c r="H260" i="40"/>
  <c r="G259" i="40"/>
  <c r="F258" i="40"/>
  <c r="E257" i="40"/>
  <c r="D256" i="40"/>
  <c r="C255" i="40"/>
  <c r="B254" i="40"/>
  <c r="H252" i="40"/>
  <c r="G251" i="40"/>
  <c r="F250" i="40"/>
  <c r="E249" i="40"/>
  <c r="D248" i="40"/>
  <c r="C247" i="40"/>
  <c r="B246" i="40"/>
  <c r="C245" i="40"/>
  <c r="F244" i="40"/>
  <c r="B244" i="40"/>
  <c r="E243" i="40"/>
  <c r="H242" i="40"/>
  <c r="D242" i="40"/>
  <c r="G241" i="40"/>
  <c r="C241" i="40"/>
  <c r="F240" i="40"/>
  <c r="B240" i="40"/>
  <c r="E239" i="40"/>
  <c r="H238" i="40"/>
  <c r="D238" i="40"/>
  <c r="G237" i="40"/>
  <c r="C237" i="40"/>
  <c r="F236" i="40"/>
  <c r="B236" i="40"/>
  <c r="E235" i="40"/>
  <c r="H234" i="40"/>
  <c r="D234" i="40"/>
  <c r="G233" i="40"/>
  <c r="C233" i="40"/>
  <c r="F232" i="40"/>
  <c r="B232" i="40"/>
  <c r="E231" i="40"/>
  <c r="H230" i="40"/>
  <c r="D230" i="40"/>
  <c r="G229" i="40"/>
  <c r="C229" i="40"/>
  <c r="F228" i="40"/>
  <c r="B228" i="40"/>
  <c r="E227" i="40"/>
  <c r="H226" i="40"/>
  <c r="D226" i="40"/>
  <c r="G225" i="40"/>
  <c r="C225" i="40"/>
  <c r="F224" i="40"/>
  <c r="B224" i="40"/>
  <c r="E223" i="40"/>
  <c r="H222" i="40"/>
  <c r="D222" i="40"/>
  <c r="G221" i="40"/>
  <c r="C221" i="40"/>
  <c r="F220" i="40"/>
  <c r="B220" i="40"/>
  <c r="E219" i="40"/>
  <c r="H218" i="40"/>
  <c r="D218" i="40"/>
  <c r="G217" i="40"/>
  <c r="C217" i="40"/>
  <c r="F216" i="40"/>
  <c r="B216" i="40"/>
  <c r="E215" i="40"/>
  <c r="H214" i="40"/>
  <c r="D214" i="40"/>
  <c r="G213" i="40"/>
  <c r="C213" i="40"/>
  <c r="F212" i="40"/>
  <c r="B212" i="40"/>
  <c r="E211" i="40"/>
  <c r="H210" i="40"/>
  <c r="D210" i="40"/>
  <c r="G209" i="40"/>
  <c r="C209" i="40"/>
  <c r="F208" i="40"/>
  <c r="B208" i="40"/>
  <c r="E207" i="40"/>
  <c r="H206" i="40"/>
  <c r="D206" i="40"/>
  <c r="G205" i="40"/>
  <c r="C205" i="40"/>
  <c r="F204" i="40"/>
  <c r="B204" i="40"/>
  <c r="E203" i="40"/>
  <c r="H202" i="40"/>
  <c r="D202" i="40"/>
  <c r="G201" i="40"/>
  <c r="C201" i="40"/>
  <c r="F200" i="40"/>
  <c r="B200" i="40"/>
  <c r="E199" i="40"/>
  <c r="H198" i="40"/>
  <c r="D198" i="40"/>
  <c r="G197" i="40"/>
  <c r="C197" i="40"/>
  <c r="F196" i="40"/>
  <c r="B196" i="40"/>
  <c r="E195" i="40"/>
  <c r="H194" i="40"/>
  <c r="D194" i="40"/>
  <c r="G193" i="40"/>
  <c r="C193" i="40"/>
  <c r="F192" i="40"/>
  <c r="B192" i="40"/>
  <c r="E191" i="40"/>
  <c r="H190" i="40"/>
  <c r="D190" i="40"/>
  <c r="G189" i="40"/>
  <c r="C189" i="40"/>
  <c r="F188" i="40"/>
  <c r="B188" i="40"/>
  <c r="E187" i="40"/>
  <c r="H186" i="40"/>
  <c r="D186" i="40"/>
  <c r="G185" i="40"/>
  <c r="C185" i="40"/>
  <c r="F184" i="40"/>
  <c r="B184" i="40"/>
  <c r="E183" i="40"/>
  <c r="H182" i="40"/>
  <c r="D182" i="40"/>
  <c r="G181" i="40"/>
  <c r="C181" i="40"/>
  <c r="F180" i="40"/>
  <c r="B180" i="40"/>
  <c r="E179" i="40"/>
  <c r="H178" i="40"/>
  <c r="D178" i="40"/>
  <c r="G177" i="40"/>
  <c r="C177" i="40"/>
  <c r="F176" i="40"/>
  <c r="B176" i="40"/>
  <c r="E175" i="40"/>
  <c r="H174" i="40"/>
  <c r="D174" i="40"/>
  <c r="G173" i="40"/>
  <c r="C173" i="40"/>
  <c r="F172" i="40"/>
  <c r="H363" i="40"/>
  <c r="F345" i="40"/>
  <c r="E328" i="40"/>
  <c r="H321" i="40"/>
  <c r="D317" i="40"/>
  <c r="G312" i="40"/>
  <c r="C308" i="40"/>
  <c r="B304" i="40"/>
  <c r="H300" i="40"/>
  <c r="H297" i="40"/>
  <c r="H294" i="40"/>
  <c r="G291" i="40"/>
  <c r="H288" i="40"/>
  <c r="F286" i="40"/>
  <c r="D284" i="40"/>
  <c r="B282" i="40"/>
  <c r="G279" i="40"/>
  <c r="E277" i="40"/>
  <c r="C275" i="40"/>
  <c r="H272" i="40"/>
  <c r="F270" i="40"/>
  <c r="E268" i="40"/>
  <c r="D267" i="40"/>
  <c r="C266" i="40"/>
  <c r="B265" i="40"/>
  <c r="H263" i="40"/>
  <c r="G262" i="40"/>
  <c r="F261" i="40"/>
  <c r="E260" i="40"/>
  <c r="D259" i="40"/>
  <c r="C258" i="40"/>
  <c r="B257" i="40"/>
  <c r="H255" i="40"/>
  <c r="G254" i="40"/>
  <c r="F253" i="40"/>
  <c r="E252" i="40"/>
  <c r="D251" i="40"/>
  <c r="C250" i="40"/>
  <c r="B249" i="40"/>
  <c r="H247" i="40"/>
  <c r="G246" i="40"/>
  <c r="F245" i="40"/>
  <c r="B245" i="40"/>
  <c r="E244" i="40"/>
  <c r="H243" i="40"/>
  <c r="D243" i="40"/>
  <c r="G242" i="40"/>
  <c r="C242" i="40"/>
  <c r="F241" i="40"/>
  <c r="B241" i="40"/>
  <c r="E240" i="40"/>
  <c r="H239" i="40"/>
  <c r="D239" i="40"/>
  <c r="G238" i="40"/>
  <c r="C238" i="40"/>
  <c r="F237" i="40"/>
  <c r="B237" i="40"/>
  <c r="E236" i="40"/>
  <c r="H235" i="40"/>
  <c r="D235" i="40"/>
  <c r="G234" i="40"/>
  <c r="C234" i="40"/>
  <c r="F233" i="40"/>
  <c r="B233" i="40"/>
  <c r="E232" i="40"/>
  <c r="H231" i="40"/>
  <c r="D231" i="40"/>
  <c r="G230" i="40"/>
  <c r="C230" i="40"/>
  <c r="F229" i="40"/>
  <c r="B229" i="40"/>
  <c r="E228" i="40"/>
  <c r="H227" i="40"/>
  <c r="D227" i="40"/>
  <c r="G226" i="40"/>
  <c r="C226" i="40"/>
  <c r="F225" i="40"/>
  <c r="B225" i="40"/>
  <c r="E224" i="40"/>
  <c r="H223" i="40"/>
  <c r="D223" i="40"/>
  <c r="G222" i="40"/>
  <c r="C222" i="40"/>
  <c r="F221" i="40"/>
  <c r="B221" i="40"/>
  <c r="E220" i="40"/>
  <c r="H219" i="40"/>
  <c r="D219" i="40"/>
  <c r="G218" i="40"/>
  <c r="C218" i="40"/>
  <c r="F217" i="40"/>
  <c r="B217" i="40"/>
  <c r="E216" i="40"/>
  <c r="H215" i="40"/>
  <c r="D215" i="40"/>
  <c r="G214" i="40"/>
  <c r="C214" i="40"/>
  <c r="F213" i="40"/>
  <c r="B213" i="40"/>
  <c r="E212" i="40"/>
  <c r="H211" i="40"/>
  <c r="D211" i="40"/>
  <c r="G210" i="40"/>
  <c r="C210" i="40"/>
  <c r="F209" i="40"/>
  <c r="B209" i="40"/>
  <c r="E208" i="40"/>
  <c r="H207" i="40"/>
  <c r="D207" i="40"/>
  <c r="G206" i="40"/>
  <c r="C206" i="40"/>
  <c r="F205" i="40"/>
  <c r="B205" i="40"/>
  <c r="E204" i="40"/>
  <c r="H203" i="40"/>
  <c r="D203" i="40"/>
  <c r="G202" i="40"/>
  <c r="C202" i="40"/>
  <c r="F201" i="40"/>
  <c r="B201" i="40"/>
  <c r="E200" i="40"/>
  <c r="H199" i="40"/>
  <c r="D199" i="40"/>
  <c r="G198" i="40"/>
  <c r="C198" i="40"/>
  <c r="F197" i="40"/>
  <c r="B197" i="40"/>
  <c r="E196" i="40"/>
  <c r="H195" i="40"/>
  <c r="D195" i="40"/>
  <c r="G194" i="40"/>
  <c r="C194" i="40"/>
  <c r="F193" i="40"/>
  <c r="B193" i="40"/>
  <c r="E192" i="40"/>
  <c r="H191" i="40"/>
  <c r="D191" i="40"/>
  <c r="G190" i="40"/>
  <c r="C190" i="40"/>
  <c r="F189" i="40"/>
  <c r="B189" i="40"/>
  <c r="E188" i="40"/>
  <c r="H187" i="40"/>
  <c r="D187" i="40"/>
  <c r="G186" i="40"/>
  <c r="C186" i="40"/>
  <c r="F185" i="40"/>
  <c r="B185" i="40"/>
  <c r="E184" i="40"/>
  <c r="H183" i="40"/>
  <c r="D183" i="40"/>
  <c r="G182" i="40"/>
  <c r="C182" i="40"/>
  <c r="F181" i="40"/>
  <c r="D359" i="40"/>
  <c r="B341" i="40"/>
  <c r="C326" i="40"/>
  <c r="G320" i="40"/>
  <c r="C316" i="40"/>
  <c r="F311" i="40"/>
  <c r="B307" i="40"/>
  <c r="C303" i="40"/>
  <c r="C300" i="40"/>
  <c r="C297" i="40"/>
  <c r="B294" i="40"/>
  <c r="B291" i="40"/>
  <c r="D288" i="40"/>
  <c r="B286" i="40"/>
  <c r="G283" i="40"/>
  <c r="E281" i="40"/>
  <c r="C279" i="40"/>
  <c r="H276" i="40"/>
  <c r="G354" i="40"/>
  <c r="B315" i="40"/>
  <c r="E299" i="40"/>
  <c r="G287" i="40"/>
  <c r="F278" i="40"/>
  <c r="D272" i="40"/>
  <c r="D268" i="40"/>
  <c r="B266" i="40"/>
  <c r="G263" i="40"/>
  <c r="E261" i="40"/>
  <c r="C259" i="40"/>
  <c r="H256" i="40"/>
  <c r="F254" i="40"/>
  <c r="D252" i="40"/>
  <c r="B250" i="40"/>
  <c r="G247" i="40"/>
  <c r="E245" i="40"/>
  <c r="D244" i="40"/>
  <c r="C243" i="40"/>
  <c r="B242" i="40"/>
  <c r="H240" i="40"/>
  <c r="G239" i="40"/>
  <c r="F238" i="40"/>
  <c r="E237" i="40"/>
  <c r="D236" i="40"/>
  <c r="C235" i="40"/>
  <c r="B234" i="40"/>
  <c r="H232" i="40"/>
  <c r="G231" i="40"/>
  <c r="F230" i="40"/>
  <c r="E229" i="40"/>
  <c r="D228" i="40"/>
  <c r="C227" i="40"/>
  <c r="B226" i="40"/>
  <c r="H224" i="40"/>
  <c r="G223" i="40"/>
  <c r="F222" i="40"/>
  <c r="E221" i="40"/>
  <c r="D220" i="40"/>
  <c r="C219" i="40"/>
  <c r="B218" i="40"/>
  <c r="H216" i="40"/>
  <c r="G215" i="40"/>
  <c r="F214" i="40"/>
  <c r="E213" i="40"/>
  <c r="D212" i="40"/>
  <c r="C211" i="40"/>
  <c r="B210" i="40"/>
  <c r="H208" i="40"/>
  <c r="G207" i="40"/>
  <c r="F206" i="40"/>
  <c r="E205" i="40"/>
  <c r="D204" i="40"/>
  <c r="C203" i="40"/>
  <c r="B202" i="40"/>
  <c r="H200" i="40"/>
  <c r="G199" i="40"/>
  <c r="F198" i="40"/>
  <c r="E197" i="40"/>
  <c r="D196" i="40"/>
  <c r="C195" i="40"/>
  <c r="B194" i="40"/>
  <c r="H192" i="40"/>
  <c r="G191" i="40"/>
  <c r="F190" i="40"/>
  <c r="E189" i="40"/>
  <c r="D188" i="40"/>
  <c r="C187" i="40"/>
  <c r="B186" i="40"/>
  <c r="H184" i="40"/>
  <c r="G183" i="40"/>
  <c r="F182" i="40"/>
  <c r="E181" i="40"/>
  <c r="G180" i="40"/>
  <c r="H179" i="40"/>
  <c r="C179" i="40"/>
  <c r="E178" i="40"/>
  <c r="F177" i="40"/>
  <c r="H176" i="40"/>
  <c r="C176" i="40"/>
  <c r="D175" i="40"/>
  <c r="F174" i="40"/>
  <c r="H173" i="40"/>
  <c r="B173" i="40"/>
  <c r="D172" i="40"/>
  <c r="G171" i="40"/>
  <c r="C171" i="40"/>
  <c r="F170" i="40"/>
  <c r="B170" i="40"/>
  <c r="E169" i="40"/>
  <c r="H168" i="40"/>
  <c r="D168" i="40"/>
  <c r="G167" i="40"/>
  <c r="C167" i="40"/>
  <c r="F166" i="40"/>
  <c r="B166" i="40"/>
  <c r="E165" i="40"/>
  <c r="H164" i="40"/>
  <c r="D164" i="40"/>
  <c r="G163" i="40"/>
  <c r="C163" i="40"/>
  <c r="F162" i="40"/>
  <c r="B162" i="40"/>
  <c r="E161" i="40"/>
  <c r="H160" i="40"/>
  <c r="D160" i="40"/>
  <c r="G159" i="40"/>
  <c r="C159" i="40"/>
  <c r="F158" i="40"/>
  <c r="B158" i="40"/>
  <c r="E157" i="40"/>
  <c r="H156" i="40"/>
  <c r="D156" i="40"/>
  <c r="G155" i="40"/>
  <c r="C155" i="40"/>
  <c r="F154" i="40"/>
  <c r="B154" i="40"/>
  <c r="E153" i="40"/>
  <c r="H152" i="40"/>
  <c r="D152" i="40"/>
  <c r="G151" i="40"/>
  <c r="C151" i="40"/>
  <c r="F150" i="40"/>
  <c r="B150" i="40"/>
  <c r="E149" i="40"/>
  <c r="H148" i="40"/>
  <c r="D148" i="40"/>
  <c r="G147" i="40"/>
  <c r="C147" i="40"/>
  <c r="F146" i="40"/>
  <c r="B146" i="40"/>
  <c r="E145" i="40"/>
  <c r="H144" i="40"/>
  <c r="D144" i="40"/>
  <c r="G143" i="40"/>
  <c r="C143" i="40"/>
  <c r="F142" i="40"/>
  <c r="B142" i="40"/>
  <c r="E141" i="40"/>
  <c r="H140" i="40"/>
  <c r="D140" i="40"/>
  <c r="G139" i="40"/>
  <c r="C139" i="40"/>
  <c r="F138" i="40"/>
  <c r="B138" i="40"/>
  <c r="E137" i="40"/>
  <c r="H136" i="40"/>
  <c r="D136" i="40"/>
  <c r="G135" i="40"/>
  <c r="C135" i="40"/>
  <c r="F134" i="40"/>
  <c r="B134" i="40"/>
  <c r="E133" i="40"/>
  <c r="H132" i="40"/>
  <c r="D132" i="40"/>
  <c r="G131" i="40"/>
  <c r="C131" i="40"/>
  <c r="F130" i="40"/>
  <c r="B130" i="40"/>
  <c r="E129" i="40"/>
  <c r="H128" i="40"/>
  <c r="D128" i="40"/>
  <c r="G127" i="40"/>
  <c r="C127" i="40"/>
  <c r="F126" i="40"/>
  <c r="B126" i="40"/>
  <c r="E125" i="40"/>
  <c r="H124" i="40"/>
  <c r="D124" i="40"/>
  <c r="G123" i="40"/>
  <c r="C123" i="40"/>
  <c r="F122" i="40"/>
  <c r="B122" i="40"/>
  <c r="E121" i="40"/>
  <c r="H120" i="40"/>
  <c r="D120" i="40"/>
  <c r="G119" i="40"/>
  <c r="C119" i="40"/>
  <c r="F118" i="40"/>
  <c r="B118" i="40"/>
  <c r="E117" i="40"/>
  <c r="H116" i="40"/>
  <c r="D116" i="40"/>
  <c r="G115" i="40"/>
  <c r="C115" i="40"/>
  <c r="F114" i="40"/>
  <c r="B114" i="40"/>
  <c r="E113" i="40"/>
  <c r="H112" i="40"/>
  <c r="D112" i="40"/>
  <c r="G111" i="40"/>
  <c r="C111" i="40"/>
  <c r="F110" i="40"/>
  <c r="B110" i="40"/>
  <c r="E109" i="40"/>
  <c r="H108" i="40"/>
  <c r="D108" i="40"/>
  <c r="G107" i="40"/>
  <c r="C107" i="40"/>
  <c r="F106" i="40"/>
  <c r="B106" i="40"/>
  <c r="E336" i="40"/>
  <c r="E310" i="40"/>
  <c r="D296" i="40"/>
  <c r="E285" i="40"/>
  <c r="D276" i="40"/>
  <c r="G271" i="40"/>
  <c r="H267" i="40"/>
  <c r="F265" i="40"/>
  <c r="D263" i="40"/>
  <c r="B261" i="40"/>
  <c r="G258" i="40"/>
  <c r="E256" i="40"/>
  <c r="C254" i="40"/>
  <c r="H251" i="40"/>
  <c r="F249" i="40"/>
  <c r="D247" i="40"/>
  <c r="D245" i="40"/>
  <c r="C244" i="40"/>
  <c r="B243" i="40"/>
  <c r="H241" i="40"/>
  <c r="G240" i="40"/>
  <c r="F239" i="40"/>
  <c r="E238" i="40"/>
  <c r="D237" i="40"/>
  <c r="C236" i="40"/>
  <c r="B235" i="40"/>
  <c r="H233" i="40"/>
  <c r="G232" i="40"/>
  <c r="F231" i="40"/>
  <c r="E230" i="40"/>
  <c r="D229" i="40"/>
  <c r="C228" i="40"/>
  <c r="B227" i="40"/>
  <c r="H225" i="40"/>
  <c r="G224" i="40"/>
  <c r="F223" i="40"/>
  <c r="E222" i="40"/>
  <c r="D221" i="40"/>
  <c r="C220" i="40"/>
  <c r="B219" i="40"/>
  <c r="H217" i="40"/>
  <c r="G216" i="40"/>
  <c r="F215" i="40"/>
  <c r="E214" i="40"/>
  <c r="D213" i="40"/>
  <c r="C212" i="40"/>
  <c r="B211" i="40"/>
  <c r="H209" i="40"/>
  <c r="G208" i="40"/>
  <c r="F207" i="40"/>
  <c r="E206" i="40"/>
  <c r="D205" i="40"/>
  <c r="C204" i="40"/>
  <c r="B203" i="40"/>
  <c r="H201" i="40"/>
  <c r="G200" i="40"/>
  <c r="F199" i="40"/>
  <c r="E198" i="40"/>
  <c r="D197" i="40"/>
  <c r="C196" i="40"/>
  <c r="B195" i="40"/>
  <c r="H193" i="40"/>
  <c r="G192" i="40"/>
  <c r="F191" i="40"/>
  <c r="E190" i="40"/>
  <c r="D189" i="40"/>
  <c r="C188" i="40"/>
  <c r="B187" i="40"/>
  <c r="H185" i="40"/>
  <c r="G184" i="40"/>
  <c r="F183" i="40"/>
  <c r="E182" i="40"/>
  <c r="D181" i="40"/>
  <c r="E180" i="40"/>
  <c r="G179" i="40"/>
  <c r="B179" i="40"/>
  <c r="C178" i="40"/>
  <c r="E177" i="40"/>
  <c r="G176" i="40"/>
  <c r="H175" i="40"/>
  <c r="C175" i="40"/>
  <c r="E174" i="40"/>
  <c r="F173" i="40"/>
  <c r="H172" i="40"/>
  <c r="C172" i="40"/>
  <c r="F171" i="40"/>
  <c r="B171" i="40"/>
  <c r="E170" i="40"/>
  <c r="H169" i="40"/>
  <c r="D169" i="40"/>
  <c r="G168" i="40"/>
  <c r="C168" i="40"/>
  <c r="F167" i="40"/>
  <c r="B167" i="40"/>
  <c r="E166" i="40"/>
  <c r="H165" i="40"/>
  <c r="D165" i="40"/>
  <c r="G164" i="40"/>
  <c r="C164" i="40"/>
  <c r="F163" i="40"/>
  <c r="B163" i="40"/>
  <c r="E162" i="40"/>
  <c r="H161" i="40"/>
  <c r="D161" i="40"/>
  <c r="G160" i="40"/>
  <c r="C160" i="40"/>
  <c r="F159" i="40"/>
  <c r="B159" i="40"/>
  <c r="E158" i="40"/>
  <c r="H157" i="40"/>
  <c r="D157" i="40"/>
  <c r="G156" i="40"/>
  <c r="C156" i="40"/>
  <c r="F155" i="40"/>
  <c r="B155" i="40"/>
  <c r="E154" i="40"/>
  <c r="H153" i="40"/>
  <c r="D153" i="40"/>
  <c r="G152" i="40"/>
  <c r="C152" i="40"/>
  <c r="F151" i="40"/>
  <c r="B151" i="40"/>
  <c r="E150" i="40"/>
  <c r="H149" i="40"/>
  <c r="D149" i="40"/>
  <c r="G148" i="40"/>
  <c r="C148" i="40"/>
  <c r="F147" i="40"/>
  <c r="B147" i="40"/>
  <c r="E146" i="40"/>
  <c r="H145" i="40"/>
  <c r="D145" i="40"/>
  <c r="G144" i="40"/>
  <c r="C144" i="40"/>
  <c r="F143" i="40"/>
  <c r="B143" i="40"/>
  <c r="E142" i="40"/>
  <c r="H141" i="40"/>
  <c r="D141" i="40"/>
  <c r="G140" i="40"/>
  <c r="C140" i="40"/>
  <c r="F139" i="40"/>
  <c r="B139" i="40"/>
  <c r="E138" i="40"/>
  <c r="H137" i="40"/>
  <c r="D137" i="40"/>
  <c r="G136" i="40"/>
  <c r="C136" i="40"/>
  <c r="F135" i="40"/>
  <c r="B135" i="40"/>
  <c r="E134" i="40"/>
  <c r="H133" i="40"/>
  <c r="D133" i="40"/>
  <c r="G132" i="40"/>
  <c r="C132" i="40"/>
  <c r="F131" i="40"/>
  <c r="B131" i="40"/>
  <c r="E130" i="40"/>
  <c r="H129" i="40"/>
  <c r="D129" i="40"/>
  <c r="G128" i="40"/>
  <c r="C128" i="40"/>
  <c r="F127" i="40"/>
  <c r="B127" i="40"/>
  <c r="E126" i="40"/>
  <c r="H125" i="40"/>
  <c r="D125" i="40"/>
  <c r="G124" i="40"/>
  <c r="C124" i="40"/>
  <c r="F123" i="40"/>
  <c r="C324" i="40"/>
  <c r="H305" i="40"/>
  <c r="D293" i="40"/>
  <c r="C283" i="40"/>
  <c r="F274" i="40"/>
  <c r="B270" i="40"/>
  <c r="C267" i="40"/>
  <c r="H264" i="40"/>
  <c r="F262" i="40"/>
  <c r="D260" i="40"/>
  <c r="B258" i="40"/>
  <c r="G255" i="40"/>
  <c r="E253" i="40"/>
  <c r="C251" i="40"/>
  <c r="H248" i="40"/>
  <c r="F246" i="40"/>
  <c r="H244" i="40"/>
  <c r="G243" i="40"/>
  <c r="F242" i="40"/>
  <c r="E241" i="40"/>
  <c r="D240" i="40"/>
  <c r="C239" i="40"/>
  <c r="B238" i="40"/>
  <c r="H236" i="40"/>
  <c r="G235" i="40"/>
  <c r="F234" i="40"/>
  <c r="E233" i="40"/>
  <c r="D232" i="40"/>
  <c r="C231" i="40"/>
  <c r="B230" i="40"/>
  <c r="H228" i="40"/>
  <c r="G227" i="40"/>
  <c r="F226" i="40"/>
  <c r="E225" i="40"/>
  <c r="D224" i="40"/>
  <c r="C223" i="40"/>
  <c r="B222" i="40"/>
  <c r="H220" i="40"/>
  <c r="G219" i="40"/>
  <c r="F218" i="40"/>
  <c r="E217" i="40"/>
  <c r="D216" i="40"/>
  <c r="C215" i="40"/>
  <c r="B214" i="40"/>
  <c r="H212" i="40"/>
  <c r="G211" i="40"/>
  <c r="F210" i="40"/>
  <c r="E209" i="40"/>
  <c r="D208" i="40"/>
  <c r="C207" i="40"/>
  <c r="B206" i="40"/>
  <c r="H204" i="40"/>
  <c r="G203" i="40"/>
  <c r="F202" i="40"/>
  <c r="E201" i="40"/>
  <c r="D200" i="40"/>
  <c r="C199" i="40"/>
  <c r="B198" i="40"/>
  <c r="H196" i="40"/>
  <c r="G195" i="40"/>
  <c r="F194" i="40"/>
  <c r="E193" i="40"/>
  <c r="D192" i="40"/>
  <c r="C191" i="40"/>
  <c r="B190" i="40"/>
  <c r="H188" i="40"/>
  <c r="G187" i="40"/>
  <c r="F186" i="40"/>
  <c r="E185" i="40"/>
  <c r="D184" i="40"/>
  <c r="C183" i="40"/>
  <c r="B182" i="40"/>
  <c r="B181" i="40"/>
  <c r="D180" i="40"/>
  <c r="F179" i="40"/>
  <c r="G178" i="40"/>
  <c r="B178" i="40"/>
  <c r="D177" i="40"/>
  <c r="E176" i="40"/>
  <c r="G175" i="40"/>
  <c r="B175" i="40"/>
  <c r="C174" i="40"/>
  <c r="E173" i="40"/>
  <c r="G172" i="40"/>
  <c r="B172" i="40"/>
  <c r="E171" i="40"/>
  <c r="H170" i="40"/>
  <c r="D170" i="40"/>
  <c r="G169" i="40"/>
  <c r="C169" i="40"/>
  <c r="F168" i="40"/>
  <c r="B168" i="40"/>
  <c r="E167" i="40"/>
  <c r="H166" i="40"/>
  <c r="D166" i="40"/>
  <c r="G165" i="40"/>
  <c r="C165" i="40"/>
  <c r="F164" i="40"/>
  <c r="B164" i="40"/>
  <c r="E163" i="40"/>
  <c r="H162" i="40"/>
  <c r="D162" i="40"/>
  <c r="G161" i="40"/>
  <c r="C161" i="40"/>
  <c r="F160" i="40"/>
  <c r="B160" i="40"/>
  <c r="E159" i="40"/>
  <c r="H158" i="40"/>
  <c r="D158" i="40"/>
  <c r="G157" i="40"/>
  <c r="C157" i="40"/>
  <c r="F156" i="40"/>
  <c r="B156" i="40"/>
  <c r="E155" i="40"/>
  <c r="H154" i="40"/>
  <c r="D154" i="40"/>
  <c r="G153" i="40"/>
  <c r="C153" i="40"/>
  <c r="F152" i="40"/>
  <c r="B152" i="40"/>
  <c r="E151" i="40"/>
  <c r="H150" i="40"/>
  <c r="D150" i="40"/>
  <c r="G149" i="40"/>
  <c r="C149" i="40"/>
  <c r="F148" i="40"/>
  <c r="B148" i="40"/>
  <c r="E147" i="40"/>
  <c r="H146" i="40"/>
  <c r="F319" i="40"/>
  <c r="B274" i="40"/>
  <c r="C262" i="40"/>
  <c r="B253" i="40"/>
  <c r="G244" i="40"/>
  <c r="C240" i="40"/>
  <c r="F235" i="40"/>
  <c r="B231" i="40"/>
  <c r="E226" i="40"/>
  <c r="H221" i="40"/>
  <c r="D217" i="40"/>
  <c r="G212" i="40"/>
  <c r="C208" i="40"/>
  <c r="F203" i="40"/>
  <c r="B199" i="40"/>
  <c r="E194" i="40"/>
  <c r="H189" i="40"/>
  <c r="D185" i="40"/>
  <c r="H180" i="40"/>
  <c r="H177" i="40"/>
  <c r="G174" i="40"/>
  <c r="H171" i="40"/>
  <c r="F169" i="40"/>
  <c r="D167" i="40"/>
  <c r="B165" i="40"/>
  <c r="G162" i="40"/>
  <c r="E160" i="40"/>
  <c r="C158" i="40"/>
  <c r="H155" i="40"/>
  <c r="F153" i="40"/>
  <c r="D151" i="40"/>
  <c r="B149" i="40"/>
  <c r="G146" i="40"/>
  <c r="F145" i="40"/>
  <c r="E144" i="40"/>
  <c r="D143" i="40"/>
  <c r="C142" i="40"/>
  <c r="B141" i="40"/>
  <c r="H139" i="40"/>
  <c r="G138" i="40"/>
  <c r="F137" i="40"/>
  <c r="E136" i="40"/>
  <c r="D135" i="40"/>
  <c r="C134" i="40"/>
  <c r="B133" i="40"/>
  <c r="H131" i="40"/>
  <c r="G130" i="40"/>
  <c r="F129" i="40"/>
  <c r="E128" i="40"/>
  <c r="D127" i="40"/>
  <c r="C126" i="40"/>
  <c r="B125" i="40"/>
  <c r="H123" i="40"/>
  <c r="H122" i="40"/>
  <c r="C122" i="40"/>
  <c r="D121" i="40"/>
  <c r="F120" i="40"/>
  <c r="H119" i="40"/>
  <c r="B119" i="40"/>
  <c r="D118" i="40"/>
  <c r="F117" i="40"/>
  <c r="G116" i="40"/>
  <c r="B116" i="40"/>
  <c r="D115" i="40"/>
  <c r="E114" i="40"/>
  <c r="G113" i="40"/>
  <c r="B113" i="40"/>
  <c r="C112" i="40"/>
  <c r="E111" i="40"/>
  <c r="G110" i="40"/>
  <c r="H109" i="40"/>
  <c r="C109" i="40"/>
  <c r="E108" i="40"/>
  <c r="F107" i="40"/>
  <c r="H106" i="40"/>
  <c r="C106" i="40"/>
  <c r="E105" i="40"/>
  <c r="H104" i="40"/>
  <c r="D104" i="40"/>
  <c r="G103" i="40"/>
  <c r="C103" i="40"/>
  <c r="F102" i="40"/>
  <c r="B102" i="40"/>
  <c r="E101" i="40"/>
  <c r="H100" i="40"/>
  <c r="D100" i="40"/>
  <c r="G99" i="40"/>
  <c r="C99" i="40"/>
  <c r="F98" i="40"/>
  <c r="B98" i="40"/>
  <c r="E97" i="40"/>
  <c r="H96" i="40"/>
  <c r="D96" i="40"/>
  <c r="G95" i="40"/>
  <c r="C95" i="40"/>
  <c r="F94" i="40"/>
  <c r="B94" i="40"/>
  <c r="E93" i="40"/>
  <c r="H92" i="40"/>
  <c r="D92" i="40"/>
  <c r="G91" i="40"/>
  <c r="C91" i="40"/>
  <c r="F90" i="40"/>
  <c r="B90" i="40"/>
  <c r="E89" i="40"/>
  <c r="H88" i="40"/>
  <c r="D88" i="40"/>
  <c r="G87" i="40"/>
  <c r="C87" i="40"/>
  <c r="F86" i="40"/>
  <c r="B86" i="40"/>
  <c r="E85" i="40"/>
  <c r="H84" i="40"/>
  <c r="D84" i="40"/>
  <c r="G83" i="40"/>
  <c r="C83" i="40"/>
  <c r="F82" i="40"/>
  <c r="B82" i="40"/>
  <c r="E81" i="40"/>
  <c r="H80" i="40"/>
  <c r="D80" i="40"/>
  <c r="G79" i="40"/>
  <c r="C79" i="40"/>
  <c r="F78" i="40"/>
  <c r="B78" i="40"/>
  <c r="E77" i="40"/>
  <c r="H76" i="40"/>
  <c r="D76" i="40"/>
  <c r="G75" i="40"/>
  <c r="C75" i="40"/>
  <c r="F74" i="40"/>
  <c r="B74" i="40"/>
  <c r="E73" i="40"/>
  <c r="H72" i="40"/>
  <c r="D72" i="40"/>
  <c r="G71" i="40"/>
  <c r="C71" i="40"/>
  <c r="F70" i="40"/>
  <c r="B70" i="40"/>
  <c r="E69" i="40"/>
  <c r="H68" i="40"/>
  <c r="D68" i="40"/>
  <c r="G67" i="40"/>
  <c r="C67" i="40"/>
  <c r="F66" i="40"/>
  <c r="B66" i="40"/>
  <c r="E65" i="40"/>
  <c r="H64" i="40"/>
  <c r="D64" i="40"/>
  <c r="G63" i="40"/>
  <c r="C63" i="40"/>
  <c r="F62" i="40"/>
  <c r="B62" i="40"/>
  <c r="E61" i="40"/>
  <c r="H60" i="40"/>
  <c r="D60" i="40"/>
  <c r="G59" i="40"/>
  <c r="C59" i="40"/>
  <c r="F58" i="40"/>
  <c r="B58" i="40"/>
  <c r="E57" i="40"/>
  <c r="H56" i="40"/>
  <c r="D56" i="40"/>
  <c r="G55" i="40"/>
  <c r="C55" i="40"/>
  <c r="F54" i="40"/>
  <c r="B54" i="40"/>
  <c r="E53" i="40"/>
  <c r="H52" i="40"/>
  <c r="D52" i="40"/>
  <c r="G51" i="40"/>
  <c r="C51" i="40"/>
  <c r="F50" i="40"/>
  <c r="B50" i="40"/>
  <c r="E49" i="40"/>
  <c r="H48" i="40"/>
  <c r="D48" i="40"/>
  <c r="G47" i="40"/>
  <c r="C47" i="40"/>
  <c r="F46" i="40"/>
  <c r="B46" i="40"/>
  <c r="E45" i="40"/>
  <c r="H44" i="40"/>
  <c r="D44" i="40"/>
  <c r="G43" i="40"/>
  <c r="C43" i="40"/>
  <c r="F42" i="40"/>
  <c r="B42" i="40"/>
  <c r="E41" i="40"/>
  <c r="H40" i="40"/>
  <c r="D40" i="40"/>
  <c r="G39" i="40"/>
  <c r="C39" i="40"/>
  <c r="F38" i="40"/>
  <c r="B38" i="40"/>
  <c r="E37" i="40"/>
  <c r="H36" i="40"/>
  <c r="D36" i="40"/>
  <c r="G35" i="40"/>
  <c r="C35" i="40"/>
  <c r="F34" i="40"/>
  <c r="B34" i="40"/>
  <c r="E33" i="40"/>
  <c r="H32" i="40"/>
  <c r="D32" i="40"/>
  <c r="G31" i="40"/>
  <c r="C31" i="40"/>
  <c r="F30" i="40"/>
  <c r="B30" i="40"/>
  <c r="E29" i="40"/>
  <c r="H28" i="40"/>
  <c r="D28" i="40"/>
  <c r="G27" i="40"/>
  <c r="C27" i="40"/>
  <c r="F26" i="40"/>
  <c r="B26" i="40"/>
  <c r="E25" i="40"/>
  <c r="H24" i="40"/>
  <c r="D24" i="40"/>
  <c r="G23" i="40"/>
  <c r="E302" i="40"/>
  <c r="E269" i="40"/>
  <c r="H259" i="40"/>
  <c r="G250" i="40"/>
  <c r="F243" i="40"/>
  <c r="B239" i="40"/>
  <c r="E234" i="40"/>
  <c r="H229" i="40"/>
  <c r="D225" i="40"/>
  <c r="G220" i="40"/>
  <c r="C216" i="40"/>
  <c r="F211" i="40"/>
  <c r="B207" i="40"/>
  <c r="E202" i="40"/>
  <c r="H197" i="40"/>
  <c r="D193" i="40"/>
  <c r="G188" i="40"/>
  <c r="C184" i="40"/>
  <c r="C180" i="40"/>
  <c r="B177" i="40"/>
  <c r="B174" i="40"/>
  <c r="D171" i="40"/>
  <c r="B169" i="40"/>
  <c r="G166" i="40"/>
  <c r="E164" i="40"/>
  <c r="C162" i="40"/>
  <c r="H159" i="40"/>
  <c r="F157" i="40"/>
  <c r="D155" i="40"/>
  <c r="B153" i="40"/>
  <c r="G150" i="40"/>
  <c r="E148" i="40"/>
  <c r="D146" i="40"/>
  <c r="C145" i="40"/>
  <c r="B144" i="40"/>
  <c r="H142" i="40"/>
  <c r="G141" i="40"/>
  <c r="F140" i="40"/>
  <c r="E139" i="40"/>
  <c r="D138" i="40"/>
  <c r="C137" i="40"/>
  <c r="B136" i="40"/>
  <c r="H134" i="40"/>
  <c r="G133" i="40"/>
  <c r="F132" i="40"/>
  <c r="E131" i="40"/>
  <c r="D130" i="40"/>
  <c r="C129" i="40"/>
  <c r="B128" i="40"/>
  <c r="H126" i="40"/>
  <c r="G125" i="40"/>
  <c r="F124" i="40"/>
  <c r="E123" i="40"/>
  <c r="G122" i="40"/>
  <c r="H121" i="40"/>
  <c r="C121" i="40"/>
  <c r="E120" i="40"/>
  <c r="F119" i="40"/>
  <c r="H118" i="40"/>
  <c r="C118" i="40"/>
  <c r="D117" i="40"/>
  <c r="F116" i="40"/>
  <c r="H115" i="40"/>
  <c r="B115" i="40"/>
  <c r="D114" i="40"/>
  <c r="F113" i="40"/>
  <c r="G112" i="40"/>
  <c r="B112" i="40"/>
  <c r="D111" i="40"/>
  <c r="E110" i="40"/>
  <c r="G109" i="40"/>
  <c r="B109" i="40"/>
  <c r="C108" i="40"/>
  <c r="E107" i="40"/>
  <c r="G106" i="40"/>
  <c r="H105" i="40"/>
  <c r="D105" i="40"/>
  <c r="G104" i="40"/>
  <c r="C104" i="40"/>
  <c r="F103" i="40"/>
  <c r="B103" i="40"/>
  <c r="E102" i="40"/>
  <c r="H101" i="40"/>
  <c r="D101" i="40"/>
  <c r="G100" i="40"/>
  <c r="C100" i="40"/>
  <c r="F99" i="40"/>
  <c r="B99" i="40"/>
  <c r="E98" i="40"/>
  <c r="H97" i="40"/>
  <c r="D97" i="40"/>
  <c r="G96" i="40"/>
  <c r="C96" i="40"/>
  <c r="F95" i="40"/>
  <c r="B95" i="40"/>
  <c r="E94" i="40"/>
  <c r="H93" i="40"/>
  <c r="D93" i="40"/>
  <c r="G92" i="40"/>
  <c r="C92" i="40"/>
  <c r="F91" i="40"/>
  <c r="B91" i="40"/>
  <c r="E90" i="40"/>
  <c r="H89" i="40"/>
  <c r="D89" i="40"/>
  <c r="G88" i="40"/>
  <c r="C88" i="40"/>
  <c r="F87" i="40"/>
  <c r="B87" i="40"/>
  <c r="E86" i="40"/>
  <c r="H85" i="40"/>
  <c r="D85" i="40"/>
  <c r="G84" i="40"/>
  <c r="C84" i="40"/>
  <c r="F83" i="40"/>
  <c r="B83" i="40"/>
  <c r="E82" i="40"/>
  <c r="H81" i="40"/>
  <c r="D81" i="40"/>
  <c r="G80" i="40"/>
  <c r="C80" i="40"/>
  <c r="F79" i="40"/>
  <c r="B79" i="40"/>
  <c r="E78" i="40"/>
  <c r="H77" i="40"/>
  <c r="D77" i="40"/>
  <c r="G76" i="40"/>
  <c r="C76" i="40"/>
  <c r="F75" i="40"/>
  <c r="B75" i="40"/>
  <c r="E74" i="40"/>
  <c r="H73" i="40"/>
  <c r="D73" i="40"/>
  <c r="G72" i="40"/>
  <c r="C72" i="40"/>
  <c r="F71" i="40"/>
  <c r="B71" i="40"/>
  <c r="E70" i="40"/>
  <c r="H69" i="40"/>
  <c r="D69" i="40"/>
  <c r="G68" i="40"/>
  <c r="C68" i="40"/>
  <c r="F67" i="40"/>
  <c r="B67" i="40"/>
  <c r="E66" i="40"/>
  <c r="H65" i="40"/>
  <c r="D65" i="40"/>
  <c r="G64" i="40"/>
  <c r="C64" i="40"/>
  <c r="F63" i="40"/>
  <c r="B63" i="40"/>
  <c r="E62" i="40"/>
  <c r="H61" i="40"/>
  <c r="D61" i="40"/>
  <c r="G60" i="40"/>
  <c r="C60" i="40"/>
  <c r="F59" i="40"/>
  <c r="B59" i="40"/>
  <c r="E58" i="40"/>
  <c r="H57" i="40"/>
  <c r="D57" i="40"/>
  <c r="G56" i="40"/>
  <c r="C56" i="40"/>
  <c r="F55" i="40"/>
  <c r="B55" i="40"/>
  <c r="E54" i="40"/>
  <c r="H53" i="40"/>
  <c r="D53" i="40"/>
  <c r="G52" i="40"/>
  <c r="C52" i="40"/>
  <c r="F51" i="40"/>
  <c r="B51" i="40"/>
  <c r="E50" i="40"/>
  <c r="H49" i="40"/>
  <c r="D49" i="40"/>
  <c r="G48" i="40"/>
  <c r="C48" i="40"/>
  <c r="F47" i="40"/>
  <c r="B47" i="40"/>
  <c r="E46" i="40"/>
  <c r="H45" i="40"/>
  <c r="D45" i="40"/>
  <c r="G44" i="40"/>
  <c r="C44" i="40"/>
  <c r="F43" i="40"/>
  <c r="B43" i="40"/>
  <c r="E42" i="40"/>
  <c r="H41" i="40"/>
  <c r="D41" i="40"/>
  <c r="G40" i="40"/>
  <c r="C40" i="40"/>
  <c r="F39" i="40"/>
  <c r="B39" i="40"/>
  <c r="E38" i="40"/>
  <c r="H37" i="40"/>
  <c r="D37" i="40"/>
  <c r="G36" i="40"/>
  <c r="C36" i="40"/>
  <c r="F35" i="40"/>
  <c r="B35" i="40"/>
  <c r="E34" i="40"/>
  <c r="H33" i="40"/>
  <c r="D33" i="40"/>
  <c r="G32" i="40"/>
  <c r="C32" i="40"/>
  <c r="D290" i="40"/>
  <c r="G266" i="40"/>
  <c r="F257" i="40"/>
  <c r="E248" i="40"/>
  <c r="E242" i="40"/>
  <c r="H237" i="40"/>
  <c r="D233" i="40"/>
  <c r="G228" i="40"/>
  <c r="C224" i="40"/>
  <c r="F219" i="40"/>
  <c r="B215" i="40"/>
  <c r="E210" i="40"/>
  <c r="H205" i="40"/>
  <c r="D201" i="40"/>
  <c r="G196" i="40"/>
  <c r="C192" i="40"/>
  <c r="F187" i="40"/>
  <c r="B183" i="40"/>
  <c r="D179" i="40"/>
  <c r="D176" i="40"/>
  <c r="D173" i="40"/>
  <c r="G170" i="40"/>
  <c r="E168" i="40"/>
  <c r="C166" i="40"/>
  <c r="H163" i="40"/>
  <c r="F161" i="40"/>
  <c r="D159" i="40"/>
  <c r="B157" i="40"/>
  <c r="G154" i="40"/>
  <c r="E152" i="40"/>
  <c r="C150" i="40"/>
  <c r="H147" i="40"/>
  <c r="C146" i="40"/>
  <c r="B145" i="40"/>
  <c r="H143" i="40"/>
  <c r="G142" i="40"/>
  <c r="F141" i="40"/>
  <c r="E140" i="40"/>
  <c r="D139" i="40"/>
  <c r="C138" i="40"/>
  <c r="B137" i="40"/>
  <c r="H135" i="40"/>
  <c r="G134" i="40"/>
  <c r="F133" i="40"/>
  <c r="E132" i="40"/>
  <c r="D131" i="40"/>
  <c r="C130" i="40"/>
  <c r="B129" i="40"/>
  <c r="H127" i="40"/>
  <c r="G126" i="40"/>
  <c r="F125" i="40"/>
  <c r="E124" i="40"/>
  <c r="D123" i="40"/>
  <c r="E122" i="40"/>
  <c r="G121" i="40"/>
  <c r="B121" i="40"/>
  <c r="C120" i="40"/>
  <c r="E119" i="40"/>
  <c r="G118" i="40"/>
  <c r="H117" i="40"/>
  <c r="C117" i="40"/>
  <c r="E116" i="40"/>
  <c r="F115" i="40"/>
  <c r="H114" i="40"/>
  <c r="C114" i="40"/>
  <c r="D113" i="40"/>
  <c r="F112" i="40"/>
  <c r="H111" i="40"/>
  <c r="B111" i="40"/>
  <c r="D110" i="40"/>
  <c r="F109" i="40"/>
  <c r="G108" i="40"/>
  <c r="B108" i="40"/>
  <c r="D107" i="40"/>
  <c r="E106" i="40"/>
  <c r="G105" i="40"/>
  <c r="C105" i="40"/>
  <c r="F104" i="40"/>
  <c r="B104" i="40"/>
  <c r="E103" i="40"/>
  <c r="H102" i="40"/>
  <c r="D102" i="40"/>
  <c r="G101" i="40"/>
  <c r="C101" i="40"/>
  <c r="F100" i="40"/>
  <c r="B100" i="40"/>
  <c r="E99" i="40"/>
  <c r="H98" i="40"/>
  <c r="D98" i="40"/>
  <c r="G97" i="40"/>
  <c r="C97" i="40"/>
  <c r="F96" i="40"/>
  <c r="B96" i="40"/>
  <c r="E95" i="40"/>
  <c r="H94" i="40"/>
  <c r="D94" i="40"/>
  <c r="G93" i="40"/>
  <c r="C93" i="40"/>
  <c r="F92" i="40"/>
  <c r="B92" i="40"/>
  <c r="E91" i="40"/>
  <c r="H90" i="40"/>
  <c r="D90" i="40"/>
  <c r="G89" i="40"/>
  <c r="C89" i="40"/>
  <c r="F88" i="40"/>
  <c r="B88" i="40"/>
  <c r="E87" i="40"/>
  <c r="H86" i="40"/>
  <c r="D86" i="40"/>
  <c r="G85" i="40"/>
  <c r="C85" i="40"/>
  <c r="F84" i="40"/>
  <c r="B84" i="40"/>
  <c r="E83" i="40"/>
  <c r="H82" i="40"/>
  <c r="D82" i="40"/>
  <c r="G81" i="40"/>
  <c r="C81" i="40"/>
  <c r="F80" i="40"/>
  <c r="B80" i="40"/>
  <c r="E79" i="40"/>
  <c r="H78" i="40"/>
  <c r="D78" i="40"/>
  <c r="G77" i="40"/>
  <c r="C77" i="40"/>
  <c r="F76" i="40"/>
  <c r="B76" i="40"/>
  <c r="E75" i="40"/>
  <c r="H74" i="40"/>
  <c r="D74" i="40"/>
  <c r="G73" i="40"/>
  <c r="C73" i="40"/>
  <c r="F72" i="40"/>
  <c r="B72" i="40"/>
  <c r="E71" i="40"/>
  <c r="H70" i="40"/>
  <c r="D70" i="40"/>
  <c r="G69" i="40"/>
  <c r="C69" i="40"/>
  <c r="F68" i="40"/>
  <c r="B68" i="40"/>
  <c r="E67" i="40"/>
  <c r="H66" i="40"/>
  <c r="D66" i="40"/>
  <c r="G65" i="40"/>
  <c r="C65" i="40"/>
  <c r="F64" i="40"/>
  <c r="B64" i="40"/>
  <c r="E63" i="40"/>
  <c r="H62" i="40"/>
  <c r="D62" i="40"/>
  <c r="G61" i="40"/>
  <c r="C61" i="40"/>
  <c r="F60" i="40"/>
  <c r="B60" i="40"/>
  <c r="E59" i="40"/>
  <c r="H58" i="40"/>
  <c r="D58" i="40"/>
  <c r="G57" i="40"/>
  <c r="C57" i="40"/>
  <c r="F56" i="40"/>
  <c r="B56" i="40"/>
  <c r="E55" i="40"/>
  <c r="H54" i="40"/>
  <c r="D54" i="40"/>
  <c r="G53" i="40"/>
  <c r="C53" i="40"/>
  <c r="F52" i="40"/>
  <c r="B52" i="40"/>
  <c r="H280" i="40"/>
  <c r="D241" i="40"/>
  <c r="B223" i="40"/>
  <c r="G204" i="40"/>
  <c r="E186" i="40"/>
  <c r="E172" i="40"/>
  <c r="D163" i="40"/>
  <c r="C154" i="40"/>
  <c r="G145" i="40"/>
  <c r="C141" i="40"/>
  <c r="F136" i="40"/>
  <c r="B132" i="40"/>
  <c r="E127" i="40"/>
  <c r="B123" i="40"/>
  <c r="B120" i="40"/>
  <c r="B117" i="40"/>
  <c r="H113" i="40"/>
  <c r="H110" i="40"/>
  <c r="H107" i="40"/>
  <c r="B105" i="40"/>
  <c r="G102" i="40"/>
  <c r="E100" i="40"/>
  <c r="C98" i="40"/>
  <c r="H95" i="40"/>
  <c r="F93" i="40"/>
  <c r="D91" i="40"/>
  <c r="B89" i="40"/>
  <c r="G86" i="40"/>
  <c r="E84" i="40"/>
  <c r="C82" i="40"/>
  <c r="H79" i="40"/>
  <c r="F77" i="40"/>
  <c r="D75" i="40"/>
  <c r="B73" i="40"/>
  <c r="G70" i="40"/>
  <c r="E68" i="40"/>
  <c r="C66" i="40"/>
  <c r="H63" i="40"/>
  <c r="F61" i="40"/>
  <c r="D59" i="40"/>
  <c r="B57" i="40"/>
  <c r="G54" i="40"/>
  <c r="E52" i="40"/>
  <c r="H50" i="40"/>
  <c r="G49" i="40"/>
  <c r="F48" i="40"/>
  <c r="E47" i="40"/>
  <c r="D46" i="40"/>
  <c r="C45" i="40"/>
  <c r="B44" i="40"/>
  <c r="H42" i="40"/>
  <c r="G41" i="40"/>
  <c r="F40" i="40"/>
  <c r="E39" i="40"/>
  <c r="D38" i="40"/>
  <c r="C37" i="40"/>
  <c r="B36" i="40"/>
  <c r="E264" i="40"/>
  <c r="G236" i="40"/>
  <c r="E218" i="40"/>
  <c r="C200" i="40"/>
  <c r="H181" i="40"/>
  <c r="C170" i="40"/>
  <c r="B161" i="40"/>
  <c r="H151" i="40"/>
  <c r="F144" i="40"/>
  <c r="B140" i="40"/>
  <c r="E135" i="40"/>
  <c r="H130" i="40"/>
  <c r="D126" i="40"/>
  <c r="D122" i="40"/>
  <c r="D119" i="40"/>
  <c r="C116" i="40"/>
  <c r="C113" i="40"/>
  <c r="C110" i="40"/>
  <c r="B107" i="40"/>
  <c r="E104" i="40"/>
  <c r="C102" i="40"/>
  <c r="H99" i="40"/>
  <c r="F97" i="40"/>
  <c r="D95" i="40"/>
  <c r="B93" i="40"/>
  <c r="G90" i="40"/>
  <c r="E88" i="40"/>
  <c r="C86" i="40"/>
  <c r="H83" i="40"/>
  <c r="F81" i="40"/>
  <c r="D79" i="40"/>
  <c r="B77" i="40"/>
  <c r="G74" i="40"/>
  <c r="E72" i="40"/>
  <c r="C70" i="40"/>
  <c r="H67" i="40"/>
  <c r="F65" i="40"/>
  <c r="D63" i="40"/>
  <c r="B61" i="40"/>
  <c r="G58" i="40"/>
  <c r="E56" i="40"/>
  <c r="C54" i="40"/>
  <c r="H51" i="40"/>
  <c r="G50" i="40"/>
  <c r="F49" i="40"/>
  <c r="E48" i="40"/>
  <c r="D47" i="40"/>
  <c r="C46" i="40"/>
  <c r="B45" i="40"/>
  <c r="H43" i="40"/>
  <c r="G42" i="40"/>
  <c r="F41" i="40"/>
  <c r="E40" i="40"/>
  <c r="D39" i="40"/>
  <c r="C38" i="40"/>
  <c r="B37" i="40"/>
  <c r="H35" i="40"/>
  <c r="G34" i="40"/>
  <c r="D255" i="40"/>
  <c r="C232" i="40"/>
  <c r="H213" i="40"/>
  <c r="F195" i="40"/>
  <c r="F178" i="40"/>
  <c r="H167" i="40"/>
  <c r="G158" i="40"/>
  <c r="F149" i="40"/>
  <c r="E143" i="40"/>
  <c r="H138" i="40"/>
  <c r="D134" i="40"/>
  <c r="G129" i="40"/>
  <c r="C125" i="40"/>
  <c r="F121" i="40"/>
  <c r="E118" i="40"/>
  <c r="E115" i="40"/>
  <c r="E112" i="40"/>
  <c r="D109" i="40"/>
  <c r="D106" i="40"/>
  <c r="H103" i="40"/>
  <c r="F101" i="40"/>
  <c r="D99" i="40"/>
  <c r="B97" i="40"/>
  <c r="G94" i="40"/>
  <c r="E92" i="40"/>
  <c r="C90" i="40"/>
  <c r="H87" i="40"/>
  <c r="F85" i="40"/>
  <c r="D83" i="40"/>
  <c r="B81" i="40"/>
  <c r="G78" i="40"/>
  <c r="E76" i="40"/>
  <c r="C74" i="40"/>
  <c r="H71" i="40"/>
  <c r="F69" i="40"/>
  <c r="D67" i="40"/>
  <c r="B65" i="40"/>
  <c r="G62" i="40"/>
  <c r="E60" i="40"/>
  <c r="C58" i="40"/>
  <c r="H55" i="40"/>
  <c r="F53" i="40"/>
  <c r="E51" i="40"/>
  <c r="D50" i="40"/>
  <c r="C49" i="40"/>
  <c r="B48" i="40"/>
  <c r="H46" i="40"/>
  <c r="G45" i="40"/>
  <c r="F44" i="40"/>
  <c r="E43" i="40"/>
  <c r="D42" i="40"/>
  <c r="C41" i="40"/>
  <c r="B40" i="40"/>
  <c r="H38" i="40"/>
  <c r="G37" i="40"/>
  <c r="F36" i="40"/>
  <c r="E35" i="40"/>
  <c r="D34" i="40"/>
  <c r="C33" i="40"/>
  <c r="B32" i="40"/>
  <c r="D31" i="40"/>
  <c r="E30" i="40"/>
  <c r="G29" i="40"/>
  <c r="B29" i="40"/>
  <c r="C28" i="40"/>
  <c r="E27" i="40"/>
  <c r="G26" i="40"/>
  <c r="H25" i="40"/>
  <c r="C25" i="40"/>
  <c r="E24" i="40"/>
  <c r="F23" i="40"/>
  <c r="B23" i="40"/>
  <c r="E22" i="40"/>
  <c r="H21" i="40"/>
  <c r="D21" i="40"/>
  <c r="G20" i="40"/>
  <c r="C20" i="40"/>
  <c r="F19" i="40"/>
  <c r="B19" i="40"/>
  <c r="E18" i="40"/>
  <c r="H17" i="40"/>
  <c r="D17" i="40"/>
  <c r="G16" i="40"/>
  <c r="C16" i="40"/>
  <c r="F15" i="40"/>
  <c r="C246" i="40"/>
  <c r="F227" i="40"/>
  <c r="D209" i="40"/>
  <c r="B191" i="40"/>
  <c r="F175" i="40"/>
  <c r="F165" i="40"/>
  <c r="E156" i="40"/>
  <c r="D147" i="40"/>
  <c r="D142" i="40"/>
  <c r="G137" i="40"/>
  <c r="C133" i="40"/>
  <c r="F128" i="40"/>
  <c r="B124" i="40"/>
  <c r="G120" i="40"/>
  <c r="G117" i="40"/>
  <c r="G114" i="40"/>
  <c r="F111" i="40"/>
  <c r="F108" i="40"/>
  <c r="F105" i="40"/>
  <c r="D103" i="40"/>
  <c r="B101" i="40"/>
  <c r="G98" i="40"/>
  <c r="E96" i="40"/>
  <c r="C94" i="40"/>
  <c r="H91" i="40"/>
  <c r="F89" i="40"/>
  <c r="D87" i="40"/>
  <c r="B85" i="40"/>
  <c r="G82" i="40"/>
  <c r="E80" i="40"/>
  <c r="C78" i="40"/>
  <c r="H75" i="40"/>
  <c r="F73" i="40"/>
  <c r="D71" i="40"/>
  <c r="B69" i="40"/>
  <c r="G66" i="40"/>
  <c r="E64" i="40"/>
  <c r="C62" i="40"/>
  <c r="H59" i="40"/>
  <c r="F57" i="40"/>
  <c r="D55" i="40"/>
  <c r="B53" i="40"/>
  <c r="D51" i="40"/>
  <c r="C50" i="40"/>
  <c r="B49" i="40"/>
  <c r="H47" i="40"/>
  <c r="G46" i="40"/>
  <c r="F45" i="40"/>
  <c r="E44" i="40"/>
  <c r="D43" i="40"/>
  <c r="C42" i="40"/>
  <c r="B41" i="40"/>
  <c r="H39" i="40"/>
  <c r="G38" i="40"/>
  <c r="F37" i="40"/>
  <c r="E36" i="40"/>
  <c r="D35" i="40"/>
  <c r="C34" i="40"/>
  <c r="B33" i="40"/>
  <c r="H31" i="40"/>
  <c r="B31" i="40"/>
  <c r="D30" i="40"/>
  <c r="F29" i="40"/>
  <c r="G28" i="40"/>
  <c r="B28" i="40"/>
  <c r="D27" i="40"/>
  <c r="E26" i="40"/>
  <c r="G25" i="40"/>
  <c r="B25" i="40"/>
  <c r="C24" i="40"/>
  <c r="E23" i="40"/>
  <c r="H22" i="40"/>
  <c r="D22" i="40"/>
  <c r="G21" i="40"/>
  <c r="C21" i="40"/>
  <c r="F20" i="40"/>
  <c r="B20" i="40"/>
  <c r="E19" i="40"/>
  <c r="H18" i="40"/>
  <c r="D18" i="40"/>
  <c r="G17" i="40"/>
  <c r="C17" i="40"/>
  <c r="F16" i="40"/>
  <c r="B16" i="40"/>
  <c r="E15" i="40"/>
  <c r="D14" i="40"/>
  <c r="G15" i="40"/>
  <c r="D13" i="40"/>
  <c r="H13" i="40"/>
  <c r="B15" i="40"/>
  <c r="H15" i="40"/>
  <c r="B17" i="40"/>
  <c r="C18" i="40"/>
  <c r="D19" i="40"/>
  <c r="E20" i="40"/>
  <c r="F21" i="40"/>
  <c r="G22" i="40"/>
  <c r="B24" i="40"/>
  <c r="F25" i="40"/>
  <c r="B27" i="40"/>
  <c r="F28" i="40"/>
  <c r="C30" i="40"/>
  <c r="F31" i="40"/>
  <c r="G33" i="40"/>
  <c r="G13" i="40"/>
  <c r="E14" i="40"/>
  <c r="E13" i="40"/>
  <c r="B14" i="40"/>
  <c r="F14" i="40"/>
  <c r="C15" i="40"/>
  <c r="D16" i="40"/>
  <c r="E17" i="40"/>
  <c r="F18" i="40"/>
  <c r="G19" i="40"/>
  <c r="H20" i="40"/>
  <c r="B22" i="40"/>
  <c r="C23" i="40"/>
  <c r="F24" i="40"/>
  <c r="C26" i="40"/>
  <c r="F27" i="40"/>
  <c r="C29" i="40"/>
  <c r="G30" i="40"/>
  <c r="E32" i="40"/>
  <c r="H34" i="40"/>
  <c r="E150" i="39"/>
  <c r="C23" i="39"/>
  <c r="H20" i="39"/>
  <c r="E57" i="39"/>
  <c r="B13" i="39"/>
  <c r="B30" i="39"/>
  <c r="F66" i="39"/>
  <c r="H13" i="39"/>
  <c r="C39" i="39"/>
  <c r="G75" i="39"/>
  <c r="D16" i="39"/>
  <c r="D48" i="39"/>
  <c r="H113" i="39"/>
  <c r="E17" i="39"/>
  <c r="D32" i="39"/>
  <c r="E41" i="39"/>
  <c r="F50" i="39"/>
  <c r="G59" i="39"/>
  <c r="H68" i="39"/>
  <c r="B78" i="39"/>
  <c r="B123" i="39"/>
  <c r="E8" i="39"/>
  <c r="D13" i="39"/>
  <c r="C15" i="39"/>
  <c r="B18" i="39"/>
  <c r="E25" i="39"/>
  <c r="F34" i="39"/>
  <c r="G43" i="39"/>
  <c r="H52" i="39"/>
  <c r="B62" i="39"/>
  <c r="C71" i="39"/>
  <c r="H84" i="39"/>
  <c r="B14" i="39"/>
  <c r="B277" i="39"/>
  <c r="F13" i="39"/>
  <c r="G15" i="39"/>
  <c r="F18" i="39"/>
  <c r="G27" i="39"/>
  <c r="H36" i="39"/>
  <c r="B46" i="39"/>
  <c r="C55" i="39"/>
  <c r="D64" i="39"/>
  <c r="E73" i="39"/>
  <c r="B89" i="39"/>
  <c r="B216" i="39"/>
  <c r="D141" i="39"/>
  <c r="D80" i="39"/>
  <c r="F95" i="39"/>
  <c r="C132" i="39"/>
  <c r="F82" i="39"/>
  <c r="G104" i="39"/>
  <c r="E13" i="39"/>
  <c r="F14" i="39"/>
  <c r="H16" i="39"/>
  <c r="C19" i="39"/>
  <c r="E21" i="39"/>
  <c r="G23" i="39"/>
  <c r="B26" i="39"/>
  <c r="D28" i="39"/>
  <c r="F30" i="39"/>
  <c r="H32" i="39"/>
  <c r="C35" i="39"/>
  <c r="E37" i="39"/>
  <c r="G39" i="39"/>
  <c r="B42" i="39"/>
  <c r="D44" i="39"/>
  <c r="F46" i="39"/>
  <c r="H48" i="39"/>
  <c r="C51" i="39"/>
  <c r="E53" i="39"/>
  <c r="G55" i="39"/>
  <c r="B58" i="39"/>
  <c r="D60" i="39"/>
  <c r="F62" i="39"/>
  <c r="H64" i="39"/>
  <c r="C67" i="39"/>
  <c r="E69" i="39"/>
  <c r="G71" i="39"/>
  <c r="B74" i="39"/>
  <c r="D76" i="39"/>
  <c r="F78" i="39"/>
  <c r="H80" i="39"/>
  <c r="C83" i="39"/>
  <c r="F85" i="39"/>
  <c r="C90" i="39"/>
  <c r="H97" i="39"/>
  <c r="B107" i="39"/>
  <c r="C116" i="39"/>
  <c r="D125" i="39"/>
  <c r="E134" i="39"/>
  <c r="F143" i="39"/>
  <c r="H157" i="39"/>
  <c r="F243" i="39"/>
  <c r="G19" i="39"/>
  <c r="B22" i="39"/>
  <c r="D24" i="39"/>
  <c r="F26" i="39"/>
  <c r="H28" i="39"/>
  <c r="C31" i="39"/>
  <c r="E33" i="39"/>
  <c r="G35" i="39"/>
  <c r="B38" i="39"/>
  <c r="D40" i="39"/>
  <c r="F42" i="39"/>
  <c r="H44" i="39"/>
  <c r="C47" i="39"/>
  <c r="E49" i="39"/>
  <c r="G51" i="39"/>
  <c r="B54" i="39"/>
  <c r="D56" i="39"/>
  <c r="F58" i="39"/>
  <c r="H60" i="39"/>
  <c r="C63" i="39"/>
  <c r="E65" i="39"/>
  <c r="G67" i="39"/>
  <c r="B70" i="39"/>
  <c r="D72" i="39"/>
  <c r="F74" i="39"/>
  <c r="H76" i="39"/>
  <c r="C79" i="39"/>
  <c r="E81" i="39"/>
  <c r="G83" i="39"/>
  <c r="G86" i="39"/>
  <c r="D91" i="39"/>
  <c r="C100" i="39"/>
  <c r="D109" i="39"/>
  <c r="E118" i="39"/>
  <c r="F127" i="39"/>
  <c r="G136" i="39"/>
  <c r="H145" i="39"/>
  <c r="D170" i="39"/>
  <c r="H267" i="39"/>
  <c r="D20" i="39"/>
  <c r="F22" i="39"/>
  <c r="H24" i="39"/>
  <c r="C27" i="39"/>
  <c r="E29" i="39"/>
  <c r="G31" i="39"/>
  <c r="B34" i="39"/>
  <c r="D36" i="39"/>
  <c r="F38" i="39"/>
  <c r="H40" i="39"/>
  <c r="C43" i="39"/>
  <c r="E45" i="39"/>
  <c r="G47" i="39"/>
  <c r="B50" i="39"/>
  <c r="D52" i="39"/>
  <c r="F54" i="39"/>
  <c r="H56" i="39"/>
  <c r="C59" i="39"/>
  <c r="E61" i="39"/>
  <c r="G63" i="39"/>
  <c r="B66" i="39"/>
  <c r="D68" i="39"/>
  <c r="F70" i="39"/>
  <c r="H72" i="39"/>
  <c r="C75" i="39"/>
  <c r="E77" i="39"/>
  <c r="G79" i="39"/>
  <c r="B82" i="39"/>
  <c r="D84" i="39"/>
  <c r="H87" i="39"/>
  <c r="D93" i="39"/>
  <c r="E102" i="39"/>
  <c r="F111" i="39"/>
  <c r="G120" i="39"/>
  <c r="H129" i="39"/>
  <c r="B139" i="39"/>
  <c r="C148" i="39"/>
  <c r="H206" i="39"/>
  <c r="G152" i="39"/>
  <c r="E179" i="39"/>
  <c r="D225" i="39"/>
  <c r="B155" i="39"/>
  <c r="F188" i="39"/>
  <c r="C161" i="39"/>
  <c r="G197" i="39"/>
  <c r="C14" i="39"/>
  <c r="G14" i="39"/>
  <c r="D15" i="39"/>
  <c r="H15" i="39"/>
  <c r="E16" i="39"/>
  <c r="B17" i="39"/>
  <c r="F17" i="39"/>
  <c r="C18" i="39"/>
  <c r="G18" i="39"/>
  <c r="D19" i="39"/>
  <c r="H19" i="39"/>
  <c r="E20" i="39"/>
  <c r="B21" i="39"/>
  <c r="F21" i="39"/>
  <c r="C22" i="39"/>
  <c r="G22" i="39"/>
  <c r="D23" i="39"/>
  <c r="H23" i="39"/>
  <c r="E24" i="39"/>
  <c r="B25" i="39"/>
  <c r="F25" i="39"/>
  <c r="C26" i="39"/>
  <c r="G26" i="39"/>
  <c r="D27" i="39"/>
  <c r="H27" i="39"/>
  <c r="E28" i="39"/>
  <c r="B29" i="39"/>
  <c r="F29" i="39"/>
  <c r="C30" i="39"/>
  <c r="G30" i="39"/>
  <c r="D31" i="39"/>
  <c r="H31" i="39"/>
  <c r="E32" i="39"/>
  <c r="B33" i="39"/>
  <c r="F33" i="39"/>
  <c r="C34" i="39"/>
  <c r="G34" i="39"/>
  <c r="D35" i="39"/>
  <c r="H35" i="39"/>
  <c r="E36" i="39"/>
  <c r="B37" i="39"/>
  <c r="F37" i="39"/>
  <c r="C38" i="39"/>
  <c r="G38" i="39"/>
  <c r="D39" i="39"/>
  <c r="H39" i="39"/>
  <c r="E40" i="39"/>
  <c r="B41" i="39"/>
  <c r="F41" i="39"/>
  <c r="C42" i="39"/>
  <c r="G42" i="39"/>
  <c r="D43" i="39"/>
  <c r="H43" i="39"/>
  <c r="E44" i="39"/>
  <c r="B45" i="39"/>
  <c r="F45" i="39"/>
  <c r="C46" i="39"/>
  <c r="G46" i="39"/>
  <c r="D47" i="39"/>
  <c r="H47" i="39"/>
  <c r="E48" i="39"/>
  <c r="B49" i="39"/>
  <c r="F49" i="39"/>
  <c r="C50" i="39"/>
  <c r="G50" i="39"/>
  <c r="D51" i="39"/>
  <c r="H51" i="39"/>
  <c r="E52" i="39"/>
  <c r="B53" i="39"/>
  <c r="F53" i="39"/>
  <c r="C54" i="39"/>
  <c r="G54" i="39"/>
  <c r="D55" i="39"/>
  <c r="H55" i="39"/>
  <c r="E56" i="39"/>
  <c r="B57" i="39"/>
  <c r="F57" i="39"/>
  <c r="C58" i="39"/>
  <c r="G58" i="39"/>
  <c r="D59" i="39"/>
  <c r="H59" i="39"/>
  <c r="E60" i="39"/>
  <c r="B61" i="39"/>
  <c r="F61" i="39"/>
  <c r="C62" i="39"/>
  <c r="G62" i="39"/>
  <c r="D63" i="39"/>
  <c r="H63" i="39"/>
  <c r="E64" i="39"/>
  <c r="B65" i="39"/>
  <c r="F65" i="39"/>
  <c r="C66" i="39"/>
  <c r="G66" i="39"/>
  <c r="D67" i="39"/>
  <c r="H67" i="39"/>
  <c r="E68" i="39"/>
  <c r="B69" i="39"/>
  <c r="F69" i="39"/>
  <c r="C70" i="39"/>
  <c r="G70" i="39"/>
  <c r="D71" i="39"/>
  <c r="H71" i="39"/>
  <c r="E72" i="39"/>
  <c r="B73" i="39"/>
  <c r="F73" i="39"/>
  <c r="C74" i="39"/>
  <c r="G74" i="39"/>
  <c r="D75" i="39"/>
  <c r="H75" i="39"/>
  <c r="E76" i="39"/>
  <c r="B77" i="39"/>
  <c r="F77" i="39"/>
  <c r="C78" i="39"/>
  <c r="G78" i="39"/>
  <c r="D79" i="39"/>
  <c r="H79" i="39"/>
  <c r="E80" i="39"/>
  <c r="B81" i="39"/>
  <c r="F81" i="39"/>
  <c r="C82" i="39"/>
  <c r="G82" i="39"/>
  <c r="D83" i="39"/>
  <c r="H83" i="39"/>
  <c r="E84" i="39"/>
  <c r="B85" i="39"/>
  <c r="H85" i="39"/>
  <c r="B87" i="39"/>
  <c r="C88" i="39"/>
  <c r="D89" i="39"/>
  <c r="E90" i="39"/>
  <c r="F91" i="39"/>
  <c r="H93" i="39"/>
  <c r="C96" i="39"/>
  <c r="E98" i="39"/>
  <c r="G100" i="39"/>
  <c r="B103" i="39"/>
  <c r="D105" i="39"/>
  <c r="F107" i="39"/>
  <c r="H109" i="39"/>
  <c r="C112" i="39"/>
  <c r="E114" i="39"/>
  <c r="G116" i="39"/>
  <c r="B119" i="39"/>
  <c r="D121" i="39"/>
  <c r="F123" i="39"/>
  <c r="H125" i="39"/>
  <c r="C128" i="39"/>
  <c r="E130" i="39"/>
  <c r="G132" i="39"/>
  <c r="B135" i="39"/>
  <c r="D137" i="39"/>
  <c r="F139" i="39"/>
  <c r="H141" i="39"/>
  <c r="C144" i="39"/>
  <c r="E146" i="39"/>
  <c r="G148" i="39"/>
  <c r="B151" i="39"/>
  <c r="D153" i="39"/>
  <c r="F155" i="39"/>
  <c r="G158" i="39"/>
  <c r="E163" i="39"/>
  <c r="F172" i="39"/>
  <c r="G181" i="39"/>
  <c r="H190" i="39"/>
  <c r="B200" i="39"/>
  <c r="C209" i="39"/>
  <c r="D218" i="39"/>
  <c r="H229" i="39"/>
  <c r="C248" i="39"/>
  <c r="H372" i="39"/>
  <c r="D372" i="39"/>
  <c r="G371" i="39"/>
  <c r="C371" i="39"/>
  <c r="F370" i="39"/>
  <c r="B370" i="39"/>
  <c r="E369" i="39"/>
  <c r="H368" i="39"/>
  <c r="D368" i="39"/>
  <c r="G367" i="39"/>
  <c r="C367" i="39"/>
  <c r="F366" i="39"/>
  <c r="B366" i="39"/>
  <c r="E365" i="39"/>
  <c r="H364" i="39"/>
  <c r="D364" i="39"/>
  <c r="G363" i="39"/>
  <c r="C363" i="39"/>
  <c r="F362" i="39"/>
  <c r="B362" i="39"/>
  <c r="E361" i="39"/>
  <c r="H360" i="39"/>
  <c r="D360" i="39"/>
  <c r="G359" i="39"/>
  <c r="C359" i="39"/>
  <c r="F358" i="39"/>
  <c r="B358" i="39"/>
  <c r="E357" i="39"/>
  <c r="H356" i="39"/>
  <c r="D356" i="39"/>
  <c r="G355" i="39"/>
  <c r="C355" i="39"/>
  <c r="F354" i="39"/>
  <c r="B354" i="39"/>
  <c r="E353" i="39"/>
  <c r="H352" i="39"/>
  <c r="D352" i="39"/>
  <c r="G351" i="39"/>
  <c r="C351" i="39"/>
  <c r="F350" i="39"/>
  <c r="B350" i="39"/>
  <c r="E349" i="39"/>
  <c r="H348" i="39"/>
  <c r="D348" i="39"/>
  <c r="G347" i="39"/>
  <c r="C347" i="39"/>
  <c r="F346" i="39"/>
  <c r="B346" i="39"/>
  <c r="E345" i="39"/>
  <c r="H344" i="39"/>
  <c r="D344" i="39"/>
  <c r="G343" i="39"/>
  <c r="C343" i="39"/>
  <c r="F342" i="39"/>
  <c r="B342" i="39"/>
  <c r="E341" i="39"/>
  <c r="H340" i="39"/>
  <c r="D340" i="39"/>
  <c r="G339" i="39"/>
  <c r="C339" i="39"/>
  <c r="F338" i="39"/>
  <c r="B338" i="39"/>
  <c r="E337" i="39"/>
  <c r="H336" i="39"/>
  <c r="D336" i="39"/>
  <c r="G335" i="39"/>
  <c r="C335" i="39"/>
  <c r="F334" i="39"/>
  <c r="B334" i="39"/>
  <c r="E333" i="39"/>
  <c r="H332" i="39"/>
  <c r="D332" i="39"/>
  <c r="G331" i="39"/>
  <c r="C331" i="39"/>
  <c r="F330" i="39"/>
  <c r="B330" i="39"/>
  <c r="E329" i="39"/>
  <c r="H328" i="39"/>
  <c r="D328" i="39"/>
  <c r="G327" i="39"/>
  <c r="C327" i="39"/>
  <c r="F326" i="39"/>
  <c r="B326" i="39"/>
  <c r="E325" i="39"/>
  <c r="H324" i="39"/>
  <c r="G372" i="39"/>
  <c r="C372" i="39"/>
  <c r="F371" i="39"/>
  <c r="B371" i="39"/>
  <c r="E370" i="39"/>
  <c r="H369" i="39"/>
  <c r="D369" i="39"/>
  <c r="G368" i="39"/>
  <c r="C368" i="39"/>
  <c r="F367" i="39"/>
  <c r="B367" i="39"/>
  <c r="E366" i="39"/>
  <c r="H365" i="39"/>
  <c r="D365" i="39"/>
  <c r="G364" i="39"/>
  <c r="C364" i="39"/>
  <c r="F363" i="39"/>
  <c r="B363" i="39"/>
  <c r="E362" i="39"/>
  <c r="H361" i="39"/>
  <c r="D361" i="39"/>
  <c r="G360" i="39"/>
  <c r="C360" i="39"/>
  <c r="F359" i="39"/>
  <c r="B359" i="39"/>
  <c r="E358" i="39"/>
  <c r="H357" i="39"/>
  <c r="D357" i="39"/>
  <c r="G356" i="39"/>
  <c r="C356" i="39"/>
  <c r="F355" i="39"/>
  <c r="B355" i="39"/>
  <c r="E354" i="39"/>
  <c r="H353" i="39"/>
  <c r="D353" i="39"/>
  <c r="G352" i="39"/>
  <c r="C352" i="39"/>
  <c r="F351" i="39"/>
  <c r="B351" i="39"/>
  <c r="E350" i="39"/>
  <c r="H349" i="39"/>
  <c r="D349" i="39"/>
  <c r="G348" i="39"/>
  <c r="C348" i="39"/>
  <c r="F347" i="39"/>
  <c r="B347" i="39"/>
  <c r="E346" i="39"/>
  <c r="H345" i="39"/>
  <c r="D345" i="39"/>
  <c r="G344" i="39"/>
  <c r="C344" i="39"/>
  <c r="F343" i="39"/>
  <c r="B343" i="39"/>
  <c r="E342" i="39"/>
  <c r="H341" i="39"/>
  <c r="D341" i="39"/>
  <c r="G340" i="39"/>
  <c r="C340" i="39"/>
  <c r="F339" i="39"/>
  <c r="B339" i="39"/>
  <c r="E338" i="39"/>
  <c r="F372" i="39"/>
  <c r="B372" i="39"/>
  <c r="E371" i="39"/>
  <c r="H370" i="39"/>
  <c r="D370" i="39"/>
  <c r="G369" i="39"/>
  <c r="C369" i="39"/>
  <c r="F368" i="39"/>
  <c r="B368" i="39"/>
  <c r="E367" i="39"/>
  <c r="H366" i="39"/>
  <c r="D366" i="39"/>
  <c r="G365" i="39"/>
  <c r="C365" i="39"/>
  <c r="F364" i="39"/>
  <c r="B364" i="39"/>
  <c r="E363" i="39"/>
  <c r="H362" i="39"/>
  <c r="D362" i="39"/>
  <c r="G361" i="39"/>
  <c r="C361" i="39"/>
  <c r="F360" i="39"/>
  <c r="B360" i="39"/>
  <c r="E359" i="39"/>
  <c r="H358" i="39"/>
  <c r="D358" i="39"/>
  <c r="G357" i="39"/>
  <c r="C357" i="39"/>
  <c r="F356" i="39"/>
  <c r="B356" i="39"/>
  <c r="E355" i="39"/>
  <c r="H354" i="39"/>
  <c r="D354" i="39"/>
  <c r="G353" i="39"/>
  <c r="C353" i="39"/>
  <c r="F352" i="39"/>
  <c r="B352" i="39"/>
  <c r="E351" i="39"/>
  <c r="H350" i="39"/>
  <c r="D350" i="39"/>
  <c r="G349" i="39"/>
  <c r="C349" i="39"/>
  <c r="F348" i="39"/>
  <c r="B348" i="39"/>
  <c r="E347" i="39"/>
  <c r="H346" i="39"/>
  <c r="D346" i="39"/>
  <c r="G345" i="39"/>
  <c r="C345" i="39"/>
  <c r="F344" i="39"/>
  <c r="B344" i="39"/>
  <c r="E343" i="39"/>
  <c r="H342" i="39"/>
  <c r="D342" i="39"/>
  <c r="G341" i="39"/>
  <c r="C341" i="39"/>
  <c r="F340" i="39"/>
  <c r="B340" i="39"/>
  <c r="E339" i="39"/>
  <c r="H338" i="39"/>
  <c r="D338" i="39"/>
  <c r="G337" i="39"/>
  <c r="C337" i="39"/>
  <c r="F336" i="39"/>
  <c r="B336" i="39"/>
  <c r="E335" i="39"/>
  <c r="H334" i="39"/>
  <c r="D334" i="39"/>
  <c r="G333" i="39"/>
  <c r="C333" i="39"/>
  <c r="F332" i="39"/>
  <c r="B332" i="39"/>
  <c r="E331" i="39"/>
  <c r="H330" i="39"/>
  <c r="D330" i="39"/>
  <c r="G329" i="39"/>
  <c r="C329" i="39"/>
  <c r="F328" i="39"/>
  <c r="B328" i="39"/>
  <c r="E327" i="39"/>
  <c r="H326" i="39"/>
  <c r="E372" i="39"/>
  <c r="C370" i="39"/>
  <c r="H367" i="39"/>
  <c r="F365" i="39"/>
  <c r="D363" i="39"/>
  <c r="B361" i="39"/>
  <c r="G358" i="39"/>
  <c r="E356" i="39"/>
  <c r="C354" i="39"/>
  <c r="H351" i="39"/>
  <c r="F349" i="39"/>
  <c r="D347" i="39"/>
  <c r="B345" i="39"/>
  <c r="G342" i="39"/>
  <c r="E340" i="39"/>
  <c r="C338" i="39"/>
  <c r="B337" i="39"/>
  <c r="H335" i="39"/>
  <c r="G334" i="39"/>
  <c r="F333" i="39"/>
  <c r="E332" i="39"/>
  <c r="D331" i="39"/>
  <c r="C330" i="39"/>
  <c r="B329" i="39"/>
  <c r="H327" i="39"/>
  <c r="G326" i="39"/>
  <c r="H325" i="39"/>
  <c r="C325" i="39"/>
  <c r="E324" i="39"/>
  <c r="H323" i="39"/>
  <c r="D323" i="39"/>
  <c r="G322" i="39"/>
  <c r="C322" i="39"/>
  <c r="F321" i="39"/>
  <c r="B321" i="39"/>
  <c r="E320" i="39"/>
  <c r="H319" i="39"/>
  <c r="D319" i="39"/>
  <c r="G318" i="39"/>
  <c r="C318" i="39"/>
  <c r="F317" i="39"/>
  <c r="B317" i="39"/>
  <c r="E316" i="39"/>
  <c r="H315" i="39"/>
  <c r="D315" i="39"/>
  <c r="G314" i="39"/>
  <c r="C314" i="39"/>
  <c r="F313" i="39"/>
  <c r="B313" i="39"/>
  <c r="E312" i="39"/>
  <c r="H311" i="39"/>
  <c r="D311" i="39"/>
  <c r="G310" i="39"/>
  <c r="C310" i="39"/>
  <c r="F309" i="39"/>
  <c r="B309" i="39"/>
  <c r="E308" i="39"/>
  <c r="H307" i="39"/>
  <c r="D307" i="39"/>
  <c r="G306" i="39"/>
  <c r="C306" i="39"/>
  <c r="F305" i="39"/>
  <c r="B305" i="39"/>
  <c r="E304" i="39"/>
  <c r="H303" i="39"/>
  <c r="D303" i="39"/>
  <c r="G302" i="39"/>
  <c r="C302" i="39"/>
  <c r="F301" i="39"/>
  <c r="B301" i="39"/>
  <c r="E300" i="39"/>
  <c r="H299" i="39"/>
  <c r="D299" i="39"/>
  <c r="G298" i="39"/>
  <c r="C298" i="39"/>
  <c r="F297" i="39"/>
  <c r="B297" i="39"/>
  <c r="E296" i="39"/>
  <c r="H295" i="39"/>
  <c r="D295" i="39"/>
  <c r="G294" i="39"/>
  <c r="C294" i="39"/>
  <c r="F293" i="39"/>
  <c r="B293" i="39"/>
  <c r="E292" i="39"/>
  <c r="H291" i="39"/>
  <c r="H371" i="39"/>
  <c r="F369" i="39"/>
  <c r="D367" i="39"/>
  <c r="B365" i="39"/>
  <c r="G362" i="39"/>
  <c r="E360" i="39"/>
  <c r="C358" i="39"/>
  <c r="H355" i="39"/>
  <c r="F353" i="39"/>
  <c r="D351" i="39"/>
  <c r="B349" i="39"/>
  <c r="G346" i="39"/>
  <c r="E344" i="39"/>
  <c r="C342" i="39"/>
  <c r="H339" i="39"/>
  <c r="H337" i="39"/>
  <c r="G336" i="39"/>
  <c r="F335" i="39"/>
  <c r="E334" i="39"/>
  <c r="D333" i="39"/>
  <c r="C332" i="39"/>
  <c r="B331" i="39"/>
  <c r="H329" i="39"/>
  <c r="G328" i="39"/>
  <c r="F327" i="39"/>
  <c r="E326" i="39"/>
  <c r="G325" i="39"/>
  <c r="B325" i="39"/>
  <c r="D324" i="39"/>
  <c r="G323" i="39"/>
  <c r="C323" i="39"/>
  <c r="F322" i="39"/>
  <c r="B322" i="39"/>
  <c r="E321" i="39"/>
  <c r="H320" i="39"/>
  <c r="D320" i="39"/>
  <c r="G319" i="39"/>
  <c r="C319" i="39"/>
  <c r="F318" i="39"/>
  <c r="B318" i="39"/>
  <c r="E317" i="39"/>
  <c r="H316" i="39"/>
  <c r="D316" i="39"/>
  <c r="G315" i="39"/>
  <c r="C315" i="39"/>
  <c r="F314" i="39"/>
  <c r="B314" i="39"/>
  <c r="E313" i="39"/>
  <c r="H312" i="39"/>
  <c r="D312" i="39"/>
  <c r="G311" i="39"/>
  <c r="C311" i="39"/>
  <c r="F310" i="39"/>
  <c r="B310" i="39"/>
  <c r="E309" i="39"/>
  <c r="H308" i="39"/>
  <c r="D308" i="39"/>
  <c r="G307" i="39"/>
  <c r="C307" i="39"/>
  <c r="F306" i="39"/>
  <c r="B306" i="39"/>
  <c r="E305" i="39"/>
  <c r="H304" i="39"/>
  <c r="D304" i="39"/>
  <c r="G303" i="39"/>
  <c r="C303" i="39"/>
  <c r="F302" i="39"/>
  <c r="B302" i="39"/>
  <c r="E301" i="39"/>
  <c r="H300" i="39"/>
  <c r="D300" i="39"/>
  <c r="G299" i="39"/>
  <c r="C299" i="39"/>
  <c r="F298" i="39"/>
  <c r="B298" i="39"/>
  <c r="E297" i="39"/>
  <c r="H296" i="39"/>
  <c r="D296" i="39"/>
  <c r="G295" i="39"/>
  <c r="C295" i="39"/>
  <c r="F294" i="39"/>
  <c r="B294" i="39"/>
  <c r="D371" i="39"/>
  <c r="B369" i="39"/>
  <c r="G366" i="39"/>
  <c r="E364" i="39"/>
  <c r="C362" i="39"/>
  <c r="H359" i="39"/>
  <c r="F357" i="39"/>
  <c r="D355" i="39"/>
  <c r="B353" i="39"/>
  <c r="G350" i="39"/>
  <c r="E348" i="39"/>
  <c r="C346" i="39"/>
  <c r="H343" i="39"/>
  <c r="F341" i="39"/>
  <c r="D339" i="39"/>
  <c r="F337" i="39"/>
  <c r="E336" i="39"/>
  <c r="D335" i="39"/>
  <c r="C334" i="39"/>
  <c r="B333" i="39"/>
  <c r="H331" i="39"/>
  <c r="G330" i="39"/>
  <c r="F329" i="39"/>
  <c r="E328" i="39"/>
  <c r="D327" i="39"/>
  <c r="D326" i="39"/>
  <c r="F325" i="39"/>
  <c r="G324" i="39"/>
  <c r="C324" i="39"/>
  <c r="F323" i="39"/>
  <c r="B323" i="39"/>
  <c r="E322" i="39"/>
  <c r="H321" i="39"/>
  <c r="D321" i="39"/>
  <c r="G320" i="39"/>
  <c r="C320" i="39"/>
  <c r="F319" i="39"/>
  <c r="B319" i="39"/>
  <c r="E318" i="39"/>
  <c r="H317" i="39"/>
  <c r="D317" i="39"/>
  <c r="G316" i="39"/>
  <c r="C316" i="39"/>
  <c r="F315" i="39"/>
  <c r="B315" i="39"/>
  <c r="E314" i="39"/>
  <c r="H313" i="39"/>
  <c r="D313" i="39"/>
  <c r="G312" i="39"/>
  <c r="C312" i="39"/>
  <c r="F311" i="39"/>
  <c r="B311" i="39"/>
  <c r="E310" i="39"/>
  <c r="H309" i="39"/>
  <c r="D309" i="39"/>
  <c r="G308" i="39"/>
  <c r="C308" i="39"/>
  <c r="F307" i="39"/>
  <c r="B307" i="39"/>
  <c r="E306" i="39"/>
  <c r="H305" i="39"/>
  <c r="D305" i="39"/>
  <c r="G304" i="39"/>
  <c r="C304" i="39"/>
  <c r="F303" i="39"/>
  <c r="B303" i="39"/>
  <c r="E302" i="39"/>
  <c r="H301" i="39"/>
  <c r="D301" i="39"/>
  <c r="G300" i="39"/>
  <c r="C300" i="39"/>
  <c r="F299" i="39"/>
  <c r="B299" i="39"/>
  <c r="E298" i="39"/>
  <c r="H297" i="39"/>
  <c r="D297" i="39"/>
  <c r="G296" i="39"/>
  <c r="C296" i="39"/>
  <c r="F295" i="39"/>
  <c r="B295" i="39"/>
  <c r="E294" i="39"/>
  <c r="H293" i="39"/>
  <c r="D293" i="39"/>
  <c r="G292" i="39"/>
  <c r="C292" i="39"/>
  <c r="G370" i="39"/>
  <c r="F361" i="39"/>
  <c r="E352" i="39"/>
  <c r="D343" i="39"/>
  <c r="C336" i="39"/>
  <c r="F331" i="39"/>
  <c r="B327" i="39"/>
  <c r="B324" i="39"/>
  <c r="G321" i="39"/>
  <c r="E319" i="39"/>
  <c r="C317" i="39"/>
  <c r="H314" i="39"/>
  <c r="F312" i="39"/>
  <c r="D310" i="39"/>
  <c r="B308" i="39"/>
  <c r="G305" i="39"/>
  <c r="E303" i="39"/>
  <c r="C301" i="39"/>
  <c r="H298" i="39"/>
  <c r="F296" i="39"/>
  <c r="D294" i="39"/>
  <c r="H292" i="39"/>
  <c r="G291" i="39"/>
  <c r="C291" i="39"/>
  <c r="F290" i="39"/>
  <c r="B290" i="39"/>
  <c r="E289" i="39"/>
  <c r="H288" i="39"/>
  <c r="D288" i="39"/>
  <c r="G287" i="39"/>
  <c r="C287" i="39"/>
  <c r="F286" i="39"/>
  <c r="B286" i="39"/>
  <c r="E285" i="39"/>
  <c r="H284" i="39"/>
  <c r="D284" i="39"/>
  <c r="G283" i="39"/>
  <c r="C283" i="39"/>
  <c r="F282" i="39"/>
  <c r="B282" i="39"/>
  <c r="E281" i="39"/>
  <c r="H280" i="39"/>
  <c r="D280" i="39"/>
  <c r="G279" i="39"/>
  <c r="C279" i="39"/>
  <c r="F278" i="39"/>
  <c r="B278" i="39"/>
  <c r="E277" i="39"/>
  <c r="H276" i="39"/>
  <c r="D276" i="39"/>
  <c r="G275" i="39"/>
  <c r="C275" i="39"/>
  <c r="F274" i="39"/>
  <c r="B274" i="39"/>
  <c r="E273" i="39"/>
  <c r="H272" i="39"/>
  <c r="D272" i="39"/>
  <c r="G271" i="39"/>
  <c r="C271" i="39"/>
  <c r="F270" i="39"/>
  <c r="B270" i="39"/>
  <c r="E269" i="39"/>
  <c r="H268" i="39"/>
  <c r="D268" i="39"/>
  <c r="G267" i="39"/>
  <c r="C267" i="39"/>
  <c r="F266" i="39"/>
  <c r="B266" i="39"/>
  <c r="E265" i="39"/>
  <c r="H264" i="39"/>
  <c r="D264" i="39"/>
  <c r="G263" i="39"/>
  <c r="C263" i="39"/>
  <c r="F262" i="39"/>
  <c r="B262" i="39"/>
  <c r="E261" i="39"/>
  <c r="H260" i="39"/>
  <c r="D260" i="39"/>
  <c r="G259" i="39"/>
  <c r="C259" i="39"/>
  <c r="F258" i="39"/>
  <c r="B258" i="39"/>
  <c r="E257" i="39"/>
  <c r="H256" i="39"/>
  <c r="D256" i="39"/>
  <c r="G255" i="39"/>
  <c r="C255" i="39"/>
  <c r="F254" i="39"/>
  <c r="B254" i="39"/>
  <c r="E253" i="39"/>
  <c r="H252" i="39"/>
  <c r="D252" i="39"/>
  <c r="G251" i="39"/>
  <c r="C251" i="39"/>
  <c r="F250" i="39"/>
  <c r="B250" i="39"/>
  <c r="E249" i="39"/>
  <c r="H248" i="39"/>
  <c r="D248" i="39"/>
  <c r="G247" i="39"/>
  <c r="C247" i="39"/>
  <c r="F246" i="39"/>
  <c r="B246" i="39"/>
  <c r="E245" i="39"/>
  <c r="H244" i="39"/>
  <c r="D244" i="39"/>
  <c r="G243" i="39"/>
  <c r="C243" i="39"/>
  <c r="F242" i="39"/>
  <c r="B242" i="39"/>
  <c r="E241" i="39"/>
  <c r="H240" i="39"/>
  <c r="D240" i="39"/>
  <c r="G239" i="39"/>
  <c r="C239" i="39"/>
  <c r="F238" i="39"/>
  <c r="B238" i="39"/>
  <c r="E237" i="39"/>
  <c r="H236" i="39"/>
  <c r="D236" i="39"/>
  <c r="G235" i="39"/>
  <c r="C235" i="39"/>
  <c r="F234" i="39"/>
  <c r="B234" i="39"/>
  <c r="E233" i="39"/>
  <c r="H232" i="39"/>
  <c r="D232" i="39"/>
  <c r="G231" i="39"/>
  <c r="C231" i="39"/>
  <c r="F230" i="39"/>
  <c r="B230" i="39"/>
  <c r="E229" i="39"/>
  <c r="H228" i="39"/>
  <c r="D228" i="39"/>
  <c r="G227" i="39"/>
  <c r="C227" i="39"/>
  <c r="F226" i="39"/>
  <c r="B226" i="39"/>
  <c r="E225" i="39"/>
  <c r="E368" i="39"/>
  <c r="D359" i="39"/>
  <c r="C350" i="39"/>
  <c r="B341" i="39"/>
  <c r="B335" i="39"/>
  <c r="E330" i="39"/>
  <c r="C326" i="39"/>
  <c r="E323" i="39"/>
  <c r="C321" i="39"/>
  <c r="H318" i="39"/>
  <c r="F316" i="39"/>
  <c r="D314" i="39"/>
  <c r="B312" i="39"/>
  <c r="G309" i="39"/>
  <c r="E307" i="39"/>
  <c r="C305" i="39"/>
  <c r="H302" i="39"/>
  <c r="F300" i="39"/>
  <c r="D298" i="39"/>
  <c r="B296" i="39"/>
  <c r="G293" i="39"/>
  <c r="F292" i="39"/>
  <c r="F291" i="39"/>
  <c r="B291" i="39"/>
  <c r="E290" i="39"/>
  <c r="H289" i="39"/>
  <c r="D289" i="39"/>
  <c r="G288" i="39"/>
  <c r="C288" i="39"/>
  <c r="F287" i="39"/>
  <c r="B287" i="39"/>
  <c r="E286" i="39"/>
  <c r="H285" i="39"/>
  <c r="D285" i="39"/>
  <c r="G284" i="39"/>
  <c r="C284" i="39"/>
  <c r="F283" i="39"/>
  <c r="B283" i="39"/>
  <c r="E282" i="39"/>
  <c r="H281" i="39"/>
  <c r="D281" i="39"/>
  <c r="G280" i="39"/>
  <c r="C280" i="39"/>
  <c r="F279" i="39"/>
  <c r="B279" i="39"/>
  <c r="E278" i="39"/>
  <c r="H277" i="39"/>
  <c r="D277" i="39"/>
  <c r="G276" i="39"/>
  <c r="C276" i="39"/>
  <c r="F275" i="39"/>
  <c r="B275" i="39"/>
  <c r="E274" i="39"/>
  <c r="H273" i="39"/>
  <c r="D273" i="39"/>
  <c r="G272" i="39"/>
  <c r="C272" i="39"/>
  <c r="F271" i="39"/>
  <c r="B271" i="39"/>
  <c r="E270" i="39"/>
  <c r="H269" i="39"/>
  <c r="D269" i="39"/>
  <c r="G268" i="39"/>
  <c r="C268" i="39"/>
  <c r="F267" i="39"/>
  <c r="B267" i="39"/>
  <c r="E266" i="39"/>
  <c r="H265" i="39"/>
  <c r="D265" i="39"/>
  <c r="G264" i="39"/>
  <c r="C264" i="39"/>
  <c r="F263" i="39"/>
  <c r="B263" i="39"/>
  <c r="E262" i="39"/>
  <c r="H261" i="39"/>
  <c r="D261" i="39"/>
  <c r="G260" i="39"/>
  <c r="C260" i="39"/>
  <c r="F259" i="39"/>
  <c r="B259" i="39"/>
  <c r="E258" i="39"/>
  <c r="H257" i="39"/>
  <c r="D257" i="39"/>
  <c r="G256" i="39"/>
  <c r="C256" i="39"/>
  <c r="C366" i="39"/>
  <c r="B357" i="39"/>
  <c r="H347" i="39"/>
  <c r="G338" i="39"/>
  <c r="H333" i="39"/>
  <c r="D329" i="39"/>
  <c r="D325" i="39"/>
  <c r="H322" i="39"/>
  <c r="F320" i="39"/>
  <c r="D318" i="39"/>
  <c r="B316" i="39"/>
  <c r="G313" i="39"/>
  <c r="E311" i="39"/>
  <c r="C309" i="39"/>
  <c r="H306" i="39"/>
  <c r="F304" i="39"/>
  <c r="D302" i="39"/>
  <c r="B300" i="39"/>
  <c r="G297" i="39"/>
  <c r="E295" i="39"/>
  <c r="E293" i="39"/>
  <c r="D292" i="39"/>
  <c r="E291" i="39"/>
  <c r="H290" i="39"/>
  <c r="D290" i="39"/>
  <c r="G289" i="39"/>
  <c r="C289" i="39"/>
  <c r="F288" i="39"/>
  <c r="B288" i="39"/>
  <c r="E287" i="39"/>
  <c r="H286" i="39"/>
  <c r="D286" i="39"/>
  <c r="G285" i="39"/>
  <c r="C285" i="39"/>
  <c r="F284" i="39"/>
  <c r="B284" i="39"/>
  <c r="E283" i="39"/>
  <c r="H282" i="39"/>
  <c r="D282" i="39"/>
  <c r="G281" i="39"/>
  <c r="C281" i="39"/>
  <c r="F280" i="39"/>
  <c r="B280" i="39"/>
  <c r="E279" i="39"/>
  <c r="H278" i="39"/>
  <c r="D278" i="39"/>
  <c r="G277" i="39"/>
  <c r="C277" i="39"/>
  <c r="F276" i="39"/>
  <c r="B276" i="39"/>
  <c r="E275" i="39"/>
  <c r="H274" i="39"/>
  <c r="D274" i="39"/>
  <c r="G273" i="39"/>
  <c r="C273" i="39"/>
  <c r="F272" i="39"/>
  <c r="B272" i="39"/>
  <c r="E271" i="39"/>
  <c r="H270" i="39"/>
  <c r="D270" i="39"/>
  <c r="G269" i="39"/>
  <c r="C269" i="39"/>
  <c r="F268" i="39"/>
  <c r="B268" i="39"/>
  <c r="E267" i="39"/>
  <c r="H266" i="39"/>
  <c r="D266" i="39"/>
  <c r="G265" i="39"/>
  <c r="C265" i="39"/>
  <c r="F264" i="39"/>
  <c r="B264" i="39"/>
  <c r="E263" i="39"/>
  <c r="H262" i="39"/>
  <c r="D262" i="39"/>
  <c r="G261" i="39"/>
  <c r="C261" i="39"/>
  <c r="F260" i="39"/>
  <c r="B260" i="39"/>
  <c r="E259" i="39"/>
  <c r="H258" i="39"/>
  <c r="D258" i="39"/>
  <c r="G257" i="39"/>
  <c r="C257" i="39"/>
  <c r="F256" i="39"/>
  <c r="B256" i="39"/>
  <c r="E255" i="39"/>
  <c r="H254" i="39"/>
  <c r="D254" i="39"/>
  <c r="G253" i="39"/>
  <c r="C253" i="39"/>
  <c r="F252" i="39"/>
  <c r="B252" i="39"/>
  <c r="E251" i="39"/>
  <c r="H250" i="39"/>
  <c r="D250" i="39"/>
  <c r="G249" i="39"/>
  <c r="C249" i="39"/>
  <c r="F248" i="39"/>
  <c r="B248" i="39"/>
  <c r="E247" i="39"/>
  <c r="H246" i="39"/>
  <c r="D246" i="39"/>
  <c r="G245" i="39"/>
  <c r="C245" i="39"/>
  <c r="F244" i="39"/>
  <c r="B244" i="39"/>
  <c r="E243" i="39"/>
  <c r="H242" i="39"/>
  <c r="D242" i="39"/>
  <c r="G241" i="39"/>
  <c r="C241" i="39"/>
  <c r="F240" i="39"/>
  <c r="B240" i="39"/>
  <c r="E239" i="39"/>
  <c r="H238" i="39"/>
  <c r="D238" i="39"/>
  <c r="G237" i="39"/>
  <c r="C237" i="39"/>
  <c r="F236" i="39"/>
  <c r="B236" i="39"/>
  <c r="E235" i="39"/>
  <c r="H234" i="39"/>
  <c r="D234" i="39"/>
  <c r="G233" i="39"/>
  <c r="C233" i="39"/>
  <c r="F232" i="39"/>
  <c r="B232" i="39"/>
  <c r="E231" i="39"/>
  <c r="H230" i="39"/>
  <c r="D230" i="39"/>
  <c r="G229" i="39"/>
  <c r="C229" i="39"/>
  <c r="F228" i="39"/>
  <c r="B228" i="39"/>
  <c r="E227" i="39"/>
  <c r="H226" i="39"/>
  <c r="D226" i="39"/>
  <c r="G225" i="39"/>
  <c r="C225" i="39"/>
  <c r="H363" i="39"/>
  <c r="G332" i="39"/>
  <c r="B320" i="39"/>
  <c r="H310" i="39"/>
  <c r="G301" i="39"/>
  <c r="C293" i="39"/>
  <c r="C290" i="39"/>
  <c r="H287" i="39"/>
  <c r="F285" i="39"/>
  <c r="D283" i="39"/>
  <c r="B281" i="39"/>
  <c r="G278" i="39"/>
  <c r="E276" i="39"/>
  <c r="C274" i="39"/>
  <c r="H271" i="39"/>
  <c r="F269" i="39"/>
  <c r="D267" i="39"/>
  <c r="B265" i="39"/>
  <c r="G262" i="39"/>
  <c r="E260" i="39"/>
  <c r="C258" i="39"/>
  <c r="H255" i="39"/>
  <c r="G254" i="39"/>
  <c r="F253" i="39"/>
  <c r="E252" i="39"/>
  <c r="D251" i="39"/>
  <c r="C250" i="39"/>
  <c r="B249" i="39"/>
  <c r="H247" i="39"/>
  <c r="G246" i="39"/>
  <c r="F245" i="39"/>
  <c r="E244" i="39"/>
  <c r="D243" i="39"/>
  <c r="C242" i="39"/>
  <c r="B241" i="39"/>
  <c r="H239" i="39"/>
  <c r="G238" i="39"/>
  <c r="F237" i="39"/>
  <c r="E236" i="39"/>
  <c r="D235" i="39"/>
  <c r="C234" i="39"/>
  <c r="B233" i="39"/>
  <c r="H231" i="39"/>
  <c r="G230" i="39"/>
  <c r="F229" i="39"/>
  <c r="E228" i="39"/>
  <c r="D227" i="39"/>
  <c r="C226" i="39"/>
  <c r="B225" i="39"/>
  <c r="E224" i="39"/>
  <c r="H223" i="39"/>
  <c r="D223" i="39"/>
  <c r="G222" i="39"/>
  <c r="C222" i="39"/>
  <c r="F221" i="39"/>
  <c r="B221" i="39"/>
  <c r="E220" i="39"/>
  <c r="H219" i="39"/>
  <c r="D219" i="39"/>
  <c r="G218" i="39"/>
  <c r="C218" i="39"/>
  <c r="F217" i="39"/>
  <c r="B217" i="39"/>
  <c r="E216" i="39"/>
  <c r="H215" i="39"/>
  <c r="D215" i="39"/>
  <c r="G214" i="39"/>
  <c r="C214" i="39"/>
  <c r="F213" i="39"/>
  <c r="B213" i="39"/>
  <c r="E212" i="39"/>
  <c r="H211" i="39"/>
  <c r="D211" i="39"/>
  <c r="G210" i="39"/>
  <c r="C210" i="39"/>
  <c r="F209" i="39"/>
  <c r="B209" i="39"/>
  <c r="E208" i="39"/>
  <c r="H207" i="39"/>
  <c r="D207" i="39"/>
  <c r="G206" i="39"/>
  <c r="C206" i="39"/>
  <c r="F205" i="39"/>
  <c r="B205" i="39"/>
  <c r="E204" i="39"/>
  <c r="H203" i="39"/>
  <c r="D203" i="39"/>
  <c r="G202" i="39"/>
  <c r="C202" i="39"/>
  <c r="F201" i="39"/>
  <c r="B201" i="39"/>
  <c r="E200" i="39"/>
  <c r="H199" i="39"/>
  <c r="D199" i="39"/>
  <c r="G198" i="39"/>
  <c r="C198" i="39"/>
  <c r="F197" i="39"/>
  <c r="B197" i="39"/>
  <c r="E196" i="39"/>
  <c r="H195" i="39"/>
  <c r="D195" i="39"/>
  <c r="G194" i="39"/>
  <c r="C194" i="39"/>
  <c r="F193" i="39"/>
  <c r="B193" i="39"/>
  <c r="E192" i="39"/>
  <c r="H191" i="39"/>
  <c r="D191" i="39"/>
  <c r="G190" i="39"/>
  <c r="C190" i="39"/>
  <c r="F189" i="39"/>
  <c r="B189" i="39"/>
  <c r="E188" i="39"/>
  <c r="H187" i="39"/>
  <c r="D187" i="39"/>
  <c r="G186" i="39"/>
  <c r="C186" i="39"/>
  <c r="F185" i="39"/>
  <c r="B185" i="39"/>
  <c r="E184" i="39"/>
  <c r="H183" i="39"/>
  <c r="D183" i="39"/>
  <c r="G182" i="39"/>
  <c r="C182" i="39"/>
  <c r="F181" i="39"/>
  <c r="B181" i="39"/>
  <c r="E180" i="39"/>
  <c r="H179" i="39"/>
  <c r="D179" i="39"/>
  <c r="G178" i="39"/>
  <c r="C178" i="39"/>
  <c r="F177" i="39"/>
  <c r="B177" i="39"/>
  <c r="E176" i="39"/>
  <c r="H175" i="39"/>
  <c r="D175" i="39"/>
  <c r="G174" i="39"/>
  <c r="C174" i="39"/>
  <c r="F173" i="39"/>
  <c r="B173" i="39"/>
  <c r="E172" i="39"/>
  <c r="H171" i="39"/>
  <c r="D171" i="39"/>
  <c r="G170" i="39"/>
  <c r="C170" i="39"/>
  <c r="F169" i="39"/>
  <c r="B169" i="39"/>
  <c r="E168" i="39"/>
  <c r="H167" i="39"/>
  <c r="D167" i="39"/>
  <c r="G166" i="39"/>
  <c r="C166" i="39"/>
  <c r="F165" i="39"/>
  <c r="B165" i="39"/>
  <c r="E164" i="39"/>
  <c r="H163" i="39"/>
  <c r="D163" i="39"/>
  <c r="G162" i="39"/>
  <c r="C162" i="39"/>
  <c r="F161" i="39"/>
  <c r="B161" i="39"/>
  <c r="G354" i="39"/>
  <c r="C328" i="39"/>
  <c r="G317" i="39"/>
  <c r="F308" i="39"/>
  <c r="E299" i="39"/>
  <c r="B292" i="39"/>
  <c r="F289" i="39"/>
  <c r="D287" i="39"/>
  <c r="B285" i="39"/>
  <c r="G282" i="39"/>
  <c r="E280" i="39"/>
  <c r="C278" i="39"/>
  <c r="H275" i="39"/>
  <c r="F273" i="39"/>
  <c r="D271" i="39"/>
  <c r="B269" i="39"/>
  <c r="G266" i="39"/>
  <c r="E264" i="39"/>
  <c r="C262" i="39"/>
  <c r="H259" i="39"/>
  <c r="F257" i="39"/>
  <c r="F255" i="39"/>
  <c r="E254" i="39"/>
  <c r="D253" i="39"/>
  <c r="C252" i="39"/>
  <c r="B251" i="39"/>
  <c r="H249" i="39"/>
  <c r="G248" i="39"/>
  <c r="F247" i="39"/>
  <c r="E246" i="39"/>
  <c r="D245" i="39"/>
  <c r="C244" i="39"/>
  <c r="B243" i="39"/>
  <c r="H241" i="39"/>
  <c r="G240" i="39"/>
  <c r="F239" i="39"/>
  <c r="E238" i="39"/>
  <c r="D237" i="39"/>
  <c r="C236" i="39"/>
  <c r="B235" i="39"/>
  <c r="H233" i="39"/>
  <c r="G232" i="39"/>
  <c r="F231" i="39"/>
  <c r="E230" i="39"/>
  <c r="D229" i="39"/>
  <c r="C228" i="39"/>
  <c r="B227" i="39"/>
  <c r="H225" i="39"/>
  <c r="H224" i="39"/>
  <c r="D224" i="39"/>
  <c r="G223" i="39"/>
  <c r="C223" i="39"/>
  <c r="F222" i="39"/>
  <c r="B222" i="39"/>
  <c r="E221" i="39"/>
  <c r="H220" i="39"/>
  <c r="D220" i="39"/>
  <c r="G219" i="39"/>
  <c r="C219" i="39"/>
  <c r="F218" i="39"/>
  <c r="B218" i="39"/>
  <c r="E217" i="39"/>
  <c r="H216" i="39"/>
  <c r="D216" i="39"/>
  <c r="G215" i="39"/>
  <c r="C215" i="39"/>
  <c r="F214" i="39"/>
  <c r="B214" i="39"/>
  <c r="E213" i="39"/>
  <c r="H212" i="39"/>
  <c r="D212" i="39"/>
  <c r="G211" i="39"/>
  <c r="C211" i="39"/>
  <c r="F210" i="39"/>
  <c r="B210" i="39"/>
  <c r="E209" i="39"/>
  <c r="H208" i="39"/>
  <c r="D208" i="39"/>
  <c r="G207" i="39"/>
  <c r="C207" i="39"/>
  <c r="F206" i="39"/>
  <c r="B206" i="39"/>
  <c r="E205" i="39"/>
  <c r="H204" i="39"/>
  <c r="D204" i="39"/>
  <c r="G203" i="39"/>
  <c r="C203" i="39"/>
  <c r="F202" i="39"/>
  <c r="B202" i="39"/>
  <c r="E201" i="39"/>
  <c r="H200" i="39"/>
  <c r="D200" i="39"/>
  <c r="G199" i="39"/>
  <c r="C199" i="39"/>
  <c r="F198" i="39"/>
  <c r="B198" i="39"/>
  <c r="E197" i="39"/>
  <c r="H196" i="39"/>
  <c r="D196" i="39"/>
  <c r="G195" i="39"/>
  <c r="C195" i="39"/>
  <c r="F194" i="39"/>
  <c r="B194" i="39"/>
  <c r="E193" i="39"/>
  <c r="H192" i="39"/>
  <c r="D192" i="39"/>
  <c r="G191" i="39"/>
  <c r="C191" i="39"/>
  <c r="F190" i="39"/>
  <c r="B190" i="39"/>
  <c r="E189" i="39"/>
  <c r="H188" i="39"/>
  <c r="D188" i="39"/>
  <c r="G187" i="39"/>
  <c r="C187" i="39"/>
  <c r="F186" i="39"/>
  <c r="B186" i="39"/>
  <c r="E185" i="39"/>
  <c r="H184" i="39"/>
  <c r="D184" i="39"/>
  <c r="G183" i="39"/>
  <c r="C183" i="39"/>
  <c r="F182" i="39"/>
  <c r="B182" i="39"/>
  <c r="E181" i="39"/>
  <c r="H180" i="39"/>
  <c r="D180" i="39"/>
  <c r="G179" i="39"/>
  <c r="C179" i="39"/>
  <c r="F178" i="39"/>
  <c r="B178" i="39"/>
  <c r="E177" i="39"/>
  <c r="H176" i="39"/>
  <c r="D176" i="39"/>
  <c r="G175" i="39"/>
  <c r="C175" i="39"/>
  <c r="F174" i="39"/>
  <c r="B174" i="39"/>
  <c r="E173" i="39"/>
  <c r="H172" i="39"/>
  <c r="D172" i="39"/>
  <c r="G171" i="39"/>
  <c r="C171" i="39"/>
  <c r="F170" i="39"/>
  <c r="B170" i="39"/>
  <c r="E169" i="39"/>
  <c r="H168" i="39"/>
  <c r="D168" i="39"/>
  <c r="G167" i="39"/>
  <c r="C167" i="39"/>
  <c r="F166" i="39"/>
  <c r="B166" i="39"/>
  <c r="E165" i="39"/>
  <c r="H164" i="39"/>
  <c r="D164" i="39"/>
  <c r="G163" i="39"/>
  <c r="C163" i="39"/>
  <c r="F162" i="39"/>
  <c r="B162" i="39"/>
  <c r="E161" i="39"/>
  <c r="H160" i="39"/>
  <c r="D160" i="39"/>
  <c r="G159" i="39"/>
  <c r="C159" i="39"/>
  <c r="F158" i="39"/>
  <c r="B158" i="39"/>
  <c r="E157" i="39"/>
  <c r="H156" i="39"/>
  <c r="D156" i="39"/>
  <c r="G155" i="39"/>
  <c r="F345" i="39"/>
  <c r="F324" i="39"/>
  <c r="E315" i="39"/>
  <c r="D306" i="39"/>
  <c r="C297" i="39"/>
  <c r="D291" i="39"/>
  <c r="B289" i="39"/>
  <c r="G286" i="39"/>
  <c r="E284" i="39"/>
  <c r="C282" i="39"/>
  <c r="H279" i="39"/>
  <c r="F277" i="39"/>
  <c r="D275" i="39"/>
  <c r="B273" i="39"/>
  <c r="G270" i="39"/>
  <c r="E268" i="39"/>
  <c r="C266" i="39"/>
  <c r="H263" i="39"/>
  <c r="F261" i="39"/>
  <c r="D259" i="39"/>
  <c r="B257" i="39"/>
  <c r="D255" i="39"/>
  <c r="C254" i="39"/>
  <c r="B253" i="39"/>
  <c r="H251" i="39"/>
  <c r="G250" i="39"/>
  <c r="F249" i="39"/>
  <c r="E248" i="39"/>
  <c r="D247" i="39"/>
  <c r="C246" i="39"/>
  <c r="B245" i="39"/>
  <c r="H243" i="39"/>
  <c r="G242" i="39"/>
  <c r="F241" i="39"/>
  <c r="E240" i="39"/>
  <c r="D239" i="39"/>
  <c r="C238" i="39"/>
  <c r="B237" i="39"/>
  <c r="H235" i="39"/>
  <c r="G234" i="39"/>
  <c r="F233" i="39"/>
  <c r="E232" i="39"/>
  <c r="D231" i="39"/>
  <c r="C230" i="39"/>
  <c r="B229" i="39"/>
  <c r="H227" i="39"/>
  <c r="G226" i="39"/>
  <c r="F225" i="39"/>
  <c r="G224" i="39"/>
  <c r="C224" i="39"/>
  <c r="F223" i="39"/>
  <c r="B223" i="39"/>
  <c r="E222" i="39"/>
  <c r="H221" i="39"/>
  <c r="D221" i="39"/>
  <c r="G220" i="39"/>
  <c r="C220" i="39"/>
  <c r="F219" i="39"/>
  <c r="B219" i="39"/>
  <c r="E218" i="39"/>
  <c r="H217" i="39"/>
  <c r="D217" i="39"/>
  <c r="G216" i="39"/>
  <c r="C216" i="39"/>
  <c r="F215" i="39"/>
  <c r="B215" i="39"/>
  <c r="E214" i="39"/>
  <c r="H213" i="39"/>
  <c r="D213" i="39"/>
  <c r="G212" i="39"/>
  <c r="C212" i="39"/>
  <c r="F211" i="39"/>
  <c r="B211" i="39"/>
  <c r="E210" i="39"/>
  <c r="H209" i="39"/>
  <c r="D209" i="39"/>
  <c r="G208" i="39"/>
  <c r="C208" i="39"/>
  <c r="F207" i="39"/>
  <c r="B207" i="39"/>
  <c r="E206" i="39"/>
  <c r="H205" i="39"/>
  <c r="D205" i="39"/>
  <c r="G204" i="39"/>
  <c r="C204" i="39"/>
  <c r="F203" i="39"/>
  <c r="B203" i="39"/>
  <c r="E202" i="39"/>
  <c r="H201" i="39"/>
  <c r="D201" i="39"/>
  <c r="G200" i="39"/>
  <c r="C200" i="39"/>
  <c r="F199" i="39"/>
  <c r="B199" i="39"/>
  <c r="E198" i="39"/>
  <c r="H197" i="39"/>
  <c r="D197" i="39"/>
  <c r="G196" i="39"/>
  <c r="C196" i="39"/>
  <c r="F195" i="39"/>
  <c r="B195" i="39"/>
  <c r="E194" i="39"/>
  <c r="H193" i="39"/>
  <c r="D193" i="39"/>
  <c r="G192" i="39"/>
  <c r="C192" i="39"/>
  <c r="F191" i="39"/>
  <c r="B191" i="39"/>
  <c r="E190" i="39"/>
  <c r="H189" i="39"/>
  <c r="D189" i="39"/>
  <c r="G188" i="39"/>
  <c r="C188" i="39"/>
  <c r="F187" i="39"/>
  <c r="B187" i="39"/>
  <c r="E186" i="39"/>
  <c r="H185" i="39"/>
  <c r="D185" i="39"/>
  <c r="G184" i="39"/>
  <c r="C184" i="39"/>
  <c r="F183" i="39"/>
  <c r="B183" i="39"/>
  <c r="E182" i="39"/>
  <c r="H181" i="39"/>
  <c r="D181" i="39"/>
  <c r="G180" i="39"/>
  <c r="C180" i="39"/>
  <c r="F179" i="39"/>
  <c r="B179" i="39"/>
  <c r="E178" i="39"/>
  <c r="H177" i="39"/>
  <c r="D177" i="39"/>
  <c r="G176" i="39"/>
  <c r="C176" i="39"/>
  <c r="F175" i="39"/>
  <c r="B175" i="39"/>
  <c r="E174" i="39"/>
  <c r="H173" i="39"/>
  <c r="D173" i="39"/>
  <c r="G172" i="39"/>
  <c r="C172" i="39"/>
  <c r="F171" i="39"/>
  <c r="B171" i="39"/>
  <c r="E170" i="39"/>
  <c r="H169" i="39"/>
  <c r="D169" i="39"/>
  <c r="G168" i="39"/>
  <c r="C168" i="39"/>
  <c r="F167" i="39"/>
  <c r="B167" i="39"/>
  <c r="E166" i="39"/>
  <c r="H165" i="39"/>
  <c r="D165" i="39"/>
  <c r="G164" i="39"/>
  <c r="C164" i="39"/>
  <c r="F163" i="39"/>
  <c r="B163" i="39"/>
  <c r="E162" i="39"/>
  <c r="H161" i="39"/>
  <c r="D161" i="39"/>
  <c r="D337" i="39"/>
  <c r="H294" i="39"/>
  <c r="H283" i="39"/>
  <c r="G274" i="39"/>
  <c r="F265" i="39"/>
  <c r="E256" i="39"/>
  <c r="F251" i="39"/>
  <c r="B247" i="39"/>
  <c r="E242" i="39"/>
  <c r="H237" i="39"/>
  <c r="D233" i="39"/>
  <c r="G228" i="39"/>
  <c r="F224" i="39"/>
  <c r="D222" i="39"/>
  <c r="B220" i="39"/>
  <c r="G217" i="39"/>
  <c r="E215" i="39"/>
  <c r="C213" i="39"/>
  <c r="H210" i="39"/>
  <c r="F208" i="39"/>
  <c r="D206" i="39"/>
  <c r="B204" i="39"/>
  <c r="G201" i="39"/>
  <c r="E199" i="39"/>
  <c r="C197" i="39"/>
  <c r="H194" i="39"/>
  <c r="F192" i="39"/>
  <c r="D190" i="39"/>
  <c r="B188" i="39"/>
  <c r="G185" i="39"/>
  <c r="E183" i="39"/>
  <c r="C181" i="39"/>
  <c r="H178" i="39"/>
  <c r="F176" i="39"/>
  <c r="D174" i="39"/>
  <c r="B172" i="39"/>
  <c r="G169" i="39"/>
  <c r="E167" i="39"/>
  <c r="C165" i="39"/>
  <c r="H162" i="39"/>
  <c r="G160" i="39"/>
  <c r="B160" i="39"/>
  <c r="D159" i="39"/>
  <c r="E158" i="39"/>
  <c r="G157" i="39"/>
  <c r="B157" i="39"/>
  <c r="C156" i="39"/>
  <c r="E155" i="39"/>
  <c r="H154" i="39"/>
  <c r="D154" i="39"/>
  <c r="G153" i="39"/>
  <c r="C153" i="39"/>
  <c r="F152" i="39"/>
  <c r="B152" i="39"/>
  <c r="E151" i="39"/>
  <c r="H150" i="39"/>
  <c r="D150" i="39"/>
  <c r="G149" i="39"/>
  <c r="C149" i="39"/>
  <c r="F148" i="39"/>
  <c r="B148" i="39"/>
  <c r="E147" i="39"/>
  <c r="H146" i="39"/>
  <c r="D146" i="39"/>
  <c r="G145" i="39"/>
  <c r="C145" i="39"/>
  <c r="F144" i="39"/>
  <c r="B144" i="39"/>
  <c r="E143" i="39"/>
  <c r="H142" i="39"/>
  <c r="D142" i="39"/>
  <c r="G141" i="39"/>
  <c r="C141" i="39"/>
  <c r="F140" i="39"/>
  <c r="B140" i="39"/>
  <c r="E139" i="39"/>
  <c r="H138" i="39"/>
  <c r="D138" i="39"/>
  <c r="G137" i="39"/>
  <c r="C137" i="39"/>
  <c r="F136" i="39"/>
  <c r="B136" i="39"/>
  <c r="E135" i="39"/>
  <c r="H134" i="39"/>
  <c r="D134" i="39"/>
  <c r="G133" i="39"/>
  <c r="C133" i="39"/>
  <c r="F132" i="39"/>
  <c r="B132" i="39"/>
  <c r="E131" i="39"/>
  <c r="H130" i="39"/>
  <c r="D130" i="39"/>
  <c r="G129" i="39"/>
  <c r="C129" i="39"/>
  <c r="F128" i="39"/>
  <c r="B128" i="39"/>
  <c r="E127" i="39"/>
  <c r="H126" i="39"/>
  <c r="D126" i="39"/>
  <c r="G125" i="39"/>
  <c r="C125" i="39"/>
  <c r="F124" i="39"/>
  <c r="B124" i="39"/>
  <c r="E123" i="39"/>
  <c r="H122" i="39"/>
  <c r="D122" i="39"/>
  <c r="G121" i="39"/>
  <c r="C121" i="39"/>
  <c r="F120" i="39"/>
  <c r="B120" i="39"/>
  <c r="E119" i="39"/>
  <c r="H118" i="39"/>
  <c r="D118" i="39"/>
  <c r="G117" i="39"/>
  <c r="C117" i="39"/>
  <c r="F116" i="39"/>
  <c r="B116" i="39"/>
  <c r="E115" i="39"/>
  <c r="H114" i="39"/>
  <c r="D114" i="39"/>
  <c r="G113" i="39"/>
  <c r="C113" i="39"/>
  <c r="F112" i="39"/>
  <c r="B112" i="39"/>
  <c r="E111" i="39"/>
  <c r="H110" i="39"/>
  <c r="D110" i="39"/>
  <c r="G109" i="39"/>
  <c r="C109" i="39"/>
  <c r="F108" i="39"/>
  <c r="B108" i="39"/>
  <c r="E107" i="39"/>
  <c r="H106" i="39"/>
  <c r="D106" i="39"/>
  <c r="G105" i="39"/>
  <c r="C105" i="39"/>
  <c r="F104" i="39"/>
  <c r="B104" i="39"/>
  <c r="E103" i="39"/>
  <c r="H102" i="39"/>
  <c r="D102" i="39"/>
  <c r="G101" i="39"/>
  <c r="C101" i="39"/>
  <c r="F100" i="39"/>
  <c r="B100" i="39"/>
  <c r="E99" i="39"/>
  <c r="H98" i="39"/>
  <c r="D98" i="39"/>
  <c r="G97" i="39"/>
  <c r="C97" i="39"/>
  <c r="F96" i="39"/>
  <c r="B96" i="39"/>
  <c r="E95" i="39"/>
  <c r="H94" i="39"/>
  <c r="D94" i="39"/>
  <c r="G93" i="39"/>
  <c r="C93" i="39"/>
  <c r="F92" i="39"/>
  <c r="B92" i="39"/>
  <c r="E91" i="39"/>
  <c r="H90" i="39"/>
  <c r="D90" i="39"/>
  <c r="G89" i="39"/>
  <c r="C89" i="39"/>
  <c r="F88" i="39"/>
  <c r="B88" i="39"/>
  <c r="E87" i="39"/>
  <c r="H86" i="39"/>
  <c r="D86" i="39"/>
  <c r="G85" i="39"/>
  <c r="D322" i="39"/>
  <c r="G290" i="39"/>
  <c r="F281" i="39"/>
  <c r="E272" i="39"/>
  <c r="D263" i="39"/>
  <c r="B255" i="39"/>
  <c r="E250" i="39"/>
  <c r="H245" i="39"/>
  <c r="D241" i="39"/>
  <c r="G236" i="39"/>
  <c r="C232" i="39"/>
  <c r="F227" i="39"/>
  <c r="B224" i="39"/>
  <c r="G221" i="39"/>
  <c r="E219" i="39"/>
  <c r="C217" i="39"/>
  <c r="H214" i="39"/>
  <c r="F212" i="39"/>
  <c r="D210" i="39"/>
  <c r="B208" i="39"/>
  <c r="G205" i="39"/>
  <c r="E203" i="39"/>
  <c r="C201" i="39"/>
  <c r="H198" i="39"/>
  <c r="F196" i="39"/>
  <c r="D194" i="39"/>
  <c r="B192" i="39"/>
  <c r="G189" i="39"/>
  <c r="E187" i="39"/>
  <c r="C185" i="39"/>
  <c r="H182" i="39"/>
  <c r="F180" i="39"/>
  <c r="D178" i="39"/>
  <c r="B176" i="39"/>
  <c r="G173" i="39"/>
  <c r="E171" i="39"/>
  <c r="C169" i="39"/>
  <c r="H166" i="39"/>
  <c r="F164" i="39"/>
  <c r="D162" i="39"/>
  <c r="F160" i="39"/>
  <c r="H159" i="39"/>
  <c r="B159" i="39"/>
  <c r="D158" i="39"/>
  <c r="F157" i="39"/>
  <c r="G156" i="39"/>
  <c r="B156" i="39"/>
  <c r="D155" i="39"/>
  <c r="G154" i="39"/>
  <c r="C154" i="39"/>
  <c r="F153" i="39"/>
  <c r="B153" i="39"/>
  <c r="E152" i="39"/>
  <c r="H151" i="39"/>
  <c r="D151" i="39"/>
  <c r="G150" i="39"/>
  <c r="C150" i="39"/>
  <c r="F149" i="39"/>
  <c r="B149" i="39"/>
  <c r="E148" i="39"/>
  <c r="H147" i="39"/>
  <c r="D147" i="39"/>
  <c r="G146" i="39"/>
  <c r="C146" i="39"/>
  <c r="F145" i="39"/>
  <c r="B145" i="39"/>
  <c r="E144" i="39"/>
  <c r="H143" i="39"/>
  <c r="D143" i="39"/>
  <c r="G142" i="39"/>
  <c r="C142" i="39"/>
  <c r="F141" i="39"/>
  <c r="B141" i="39"/>
  <c r="E140" i="39"/>
  <c r="H139" i="39"/>
  <c r="D139" i="39"/>
  <c r="G138" i="39"/>
  <c r="C138" i="39"/>
  <c r="F137" i="39"/>
  <c r="B137" i="39"/>
  <c r="E136" i="39"/>
  <c r="H135" i="39"/>
  <c r="D135" i="39"/>
  <c r="G134" i="39"/>
  <c r="C134" i="39"/>
  <c r="F133" i="39"/>
  <c r="B133" i="39"/>
  <c r="E132" i="39"/>
  <c r="H131" i="39"/>
  <c r="D131" i="39"/>
  <c r="G130" i="39"/>
  <c r="C130" i="39"/>
  <c r="F129" i="39"/>
  <c r="B129" i="39"/>
  <c r="E128" i="39"/>
  <c r="H127" i="39"/>
  <c r="D127" i="39"/>
  <c r="G126" i="39"/>
  <c r="C126" i="39"/>
  <c r="F125" i="39"/>
  <c r="B125" i="39"/>
  <c r="E124" i="39"/>
  <c r="H123" i="39"/>
  <c r="D123" i="39"/>
  <c r="G122" i="39"/>
  <c r="C122" i="39"/>
  <c r="F121" i="39"/>
  <c r="B121" i="39"/>
  <c r="E120" i="39"/>
  <c r="H119" i="39"/>
  <c r="D119" i="39"/>
  <c r="G118" i="39"/>
  <c r="C118" i="39"/>
  <c r="F117" i="39"/>
  <c r="B117" i="39"/>
  <c r="E116" i="39"/>
  <c r="H115" i="39"/>
  <c r="D115" i="39"/>
  <c r="G114" i="39"/>
  <c r="C114" i="39"/>
  <c r="F113" i="39"/>
  <c r="B113" i="39"/>
  <c r="E112" i="39"/>
  <c r="H111" i="39"/>
  <c r="D111" i="39"/>
  <c r="G110" i="39"/>
  <c r="C110" i="39"/>
  <c r="F109" i="39"/>
  <c r="B109" i="39"/>
  <c r="E108" i="39"/>
  <c r="H107" i="39"/>
  <c r="D107" i="39"/>
  <c r="G106" i="39"/>
  <c r="C106" i="39"/>
  <c r="F105" i="39"/>
  <c r="B105" i="39"/>
  <c r="E104" i="39"/>
  <c r="H103" i="39"/>
  <c r="D103" i="39"/>
  <c r="G102" i="39"/>
  <c r="C102" i="39"/>
  <c r="F101" i="39"/>
  <c r="B101" i="39"/>
  <c r="E100" i="39"/>
  <c r="H99" i="39"/>
  <c r="D99" i="39"/>
  <c r="G98" i="39"/>
  <c r="C98" i="39"/>
  <c r="F97" i="39"/>
  <c r="B97" i="39"/>
  <c r="E96" i="39"/>
  <c r="H95" i="39"/>
  <c r="D95" i="39"/>
  <c r="G94" i="39"/>
  <c r="C94" i="39"/>
  <c r="F93" i="39"/>
  <c r="B93" i="39"/>
  <c r="E92" i="39"/>
  <c r="H91" i="39"/>
  <c r="C313" i="39"/>
  <c r="E288" i="39"/>
  <c r="D279" i="39"/>
  <c r="C270" i="39"/>
  <c r="B261" i="39"/>
  <c r="H253" i="39"/>
  <c r="D249" i="39"/>
  <c r="G244" i="39"/>
  <c r="C240" i="39"/>
  <c r="F235" i="39"/>
  <c r="B231" i="39"/>
  <c r="E226" i="39"/>
  <c r="E223" i="39"/>
  <c r="C221" i="39"/>
  <c r="H218" i="39"/>
  <c r="F216" i="39"/>
  <c r="D214" i="39"/>
  <c r="B212" i="39"/>
  <c r="G209" i="39"/>
  <c r="E207" i="39"/>
  <c r="C205" i="39"/>
  <c r="H202" i="39"/>
  <c r="F200" i="39"/>
  <c r="D198" i="39"/>
  <c r="B196" i="39"/>
  <c r="G193" i="39"/>
  <c r="E191" i="39"/>
  <c r="C189" i="39"/>
  <c r="H186" i="39"/>
  <c r="F184" i="39"/>
  <c r="D182" i="39"/>
  <c r="B180" i="39"/>
  <c r="G177" i="39"/>
  <c r="E175" i="39"/>
  <c r="C173" i="39"/>
  <c r="H170" i="39"/>
  <c r="F168" i="39"/>
  <c r="D166" i="39"/>
  <c r="B164" i="39"/>
  <c r="G161" i="39"/>
  <c r="E160" i="39"/>
  <c r="F159" i="39"/>
  <c r="H158" i="39"/>
  <c r="C158" i="39"/>
  <c r="D157" i="39"/>
  <c r="F156" i="39"/>
  <c r="H155" i="39"/>
  <c r="C155" i="39"/>
  <c r="F154" i="39"/>
  <c r="B154" i="39"/>
  <c r="E153" i="39"/>
  <c r="H152" i="39"/>
  <c r="D152" i="39"/>
  <c r="G151" i="39"/>
  <c r="C151" i="39"/>
  <c r="F150" i="39"/>
  <c r="B150" i="39"/>
  <c r="E149" i="39"/>
  <c r="H148" i="39"/>
  <c r="D148" i="39"/>
  <c r="G147" i="39"/>
  <c r="C147" i="39"/>
  <c r="F146" i="39"/>
  <c r="B146" i="39"/>
  <c r="E145" i="39"/>
  <c r="H144" i="39"/>
  <c r="D144" i="39"/>
  <c r="G143" i="39"/>
  <c r="C143" i="39"/>
  <c r="F142" i="39"/>
  <c r="B142" i="39"/>
  <c r="E141" i="39"/>
  <c r="H140" i="39"/>
  <c r="D140" i="39"/>
  <c r="G139" i="39"/>
  <c r="C139" i="39"/>
  <c r="F138" i="39"/>
  <c r="B138" i="39"/>
  <c r="E137" i="39"/>
  <c r="H136" i="39"/>
  <c r="D136" i="39"/>
  <c r="G135" i="39"/>
  <c r="C135" i="39"/>
  <c r="F134" i="39"/>
  <c r="B134" i="39"/>
  <c r="E133" i="39"/>
  <c r="H132" i="39"/>
  <c r="D132" i="39"/>
  <c r="G131" i="39"/>
  <c r="C131" i="39"/>
  <c r="F130" i="39"/>
  <c r="B130" i="39"/>
  <c r="E129" i="39"/>
  <c r="H128" i="39"/>
  <c r="D128" i="39"/>
  <c r="G127" i="39"/>
  <c r="C127" i="39"/>
  <c r="F126" i="39"/>
  <c r="B126" i="39"/>
  <c r="E125" i="39"/>
  <c r="H124" i="39"/>
  <c r="D124" i="39"/>
  <c r="G123" i="39"/>
  <c r="C123" i="39"/>
  <c r="F122" i="39"/>
  <c r="B122" i="39"/>
  <c r="E121" i="39"/>
  <c r="H120" i="39"/>
  <c r="D120" i="39"/>
  <c r="G119" i="39"/>
  <c r="C119" i="39"/>
  <c r="F118" i="39"/>
  <c r="B118" i="39"/>
  <c r="E117" i="39"/>
  <c r="H116" i="39"/>
  <c r="D116" i="39"/>
  <c r="G115" i="39"/>
  <c r="C115" i="39"/>
  <c r="F114" i="39"/>
  <c r="B114" i="39"/>
  <c r="E113" i="39"/>
  <c r="H112" i="39"/>
  <c r="D112" i="39"/>
  <c r="G111" i="39"/>
  <c r="C111" i="39"/>
  <c r="F110" i="39"/>
  <c r="B110" i="39"/>
  <c r="E109" i="39"/>
  <c r="H108" i="39"/>
  <c r="D108" i="39"/>
  <c r="G107" i="39"/>
  <c r="C107" i="39"/>
  <c r="F106" i="39"/>
  <c r="B106" i="39"/>
  <c r="E105" i="39"/>
  <c r="H104" i="39"/>
  <c r="D104" i="39"/>
  <c r="G103" i="39"/>
  <c r="C103" i="39"/>
  <c r="F102" i="39"/>
  <c r="B102" i="39"/>
  <c r="E101" i="39"/>
  <c r="H100" i="39"/>
  <c r="D100" i="39"/>
  <c r="G99" i="39"/>
  <c r="C99" i="39"/>
  <c r="F98" i="39"/>
  <c r="B98" i="39"/>
  <c r="E97" i="39"/>
  <c r="H96" i="39"/>
  <c r="D96" i="39"/>
  <c r="G95" i="39"/>
  <c r="C95" i="39"/>
  <c r="F94" i="39"/>
  <c r="B94" i="39"/>
  <c r="E93" i="39"/>
  <c r="H92" i="39"/>
  <c r="D92" i="39"/>
  <c r="G91" i="39"/>
  <c r="C91" i="39"/>
  <c r="F90" i="39"/>
  <c r="B90" i="39"/>
  <c r="E89" i="39"/>
  <c r="H88" i="39"/>
  <c r="D88" i="39"/>
  <c r="G87" i="39"/>
  <c r="C87" i="39"/>
  <c r="F86" i="39"/>
  <c r="B86" i="39"/>
  <c r="E85" i="39"/>
  <c r="C13" i="39"/>
  <c r="G13" i="39"/>
  <c r="D14" i="39"/>
  <c r="H14" i="39"/>
  <c r="E15" i="39"/>
  <c r="B16" i="39"/>
  <c r="F16" i="39"/>
  <c r="C17" i="39"/>
  <c r="G17" i="39"/>
  <c r="D18" i="39"/>
  <c r="H18" i="39"/>
  <c r="E19" i="39"/>
  <c r="B20" i="39"/>
  <c r="F20" i="39"/>
  <c r="C21" i="39"/>
  <c r="G21" i="39"/>
  <c r="D22" i="39"/>
  <c r="H22" i="39"/>
  <c r="E23" i="39"/>
  <c r="B24" i="39"/>
  <c r="F24" i="39"/>
  <c r="C25" i="39"/>
  <c r="G25" i="39"/>
  <c r="D26" i="39"/>
  <c r="H26" i="39"/>
  <c r="E27" i="39"/>
  <c r="B28" i="39"/>
  <c r="F28" i="39"/>
  <c r="C29" i="39"/>
  <c r="G29" i="39"/>
  <c r="D30" i="39"/>
  <c r="H30" i="39"/>
  <c r="E31" i="39"/>
  <c r="B32" i="39"/>
  <c r="F32" i="39"/>
  <c r="C33" i="39"/>
  <c r="G33" i="39"/>
  <c r="D34" i="39"/>
  <c r="H34" i="39"/>
  <c r="E35" i="39"/>
  <c r="B36" i="39"/>
  <c r="F36" i="39"/>
  <c r="C37" i="39"/>
  <c r="G37" i="39"/>
  <c r="D38" i="39"/>
  <c r="H38" i="39"/>
  <c r="E39" i="39"/>
  <c r="B40" i="39"/>
  <c r="F40" i="39"/>
  <c r="C41" i="39"/>
  <c r="G41" i="39"/>
  <c r="D42" i="39"/>
  <c r="H42" i="39"/>
  <c r="E43" i="39"/>
  <c r="B44" i="39"/>
  <c r="F44" i="39"/>
  <c r="C45" i="39"/>
  <c r="G45" i="39"/>
  <c r="D46" i="39"/>
  <c r="H46" i="39"/>
  <c r="E47" i="39"/>
  <c r="B48" i="39"/>
  <c r="F48" i="39"/>
  <c r="C49" i="39"/>
  <c r="G49" i="39"/>
  <c r="D50" i="39"/>
  <c r="H50" i="39"/>
  <c r="E51" i="39"/>
  <c r="B52" i="39"/>
  <c r="F52" i="39"/>
  <c r="C53" i="39"/>
  <c r="G53" i="39"/>
  <c r="D54" i="39"/>
  <c r="H54" i="39"/>
  <c r="E55" i="39"/>
  <c r="B56" i="39"/>
  <c r="F56" i="39"/>
  <c r="C57" i="39"/>
  <c r="G57" i="39"/>
  <c r="D58" i="39"/>
  <c r="H58" i="39"/>
  <c r="E59" i="39"/>
  <c r="B60" i="39"/>
  <c r="F60" i="39"/>
  <c r="C61" i="39"/>
  <c r="G61" i="39"/>
  <c r="D62" i="39"/>
  <c r="H62" i="39"/>
  <c r="E63" i="39"/>
  <c r="B64" i="39"/>
  <c r="F64" i="39"/>
  <c r="C65" i="39"/>
  <c r="G65" i="39"/>
  <c r="D66" i="39"/>
  <c r="H66" i="39"/>
  <c r="E67" i="39"/>
  <c r="B68" i="39"/>
  <c r="F68" i="39"/>
  <c r="C69" i="39"/>
  <c r="G69" i="39"/>
  <c r="D70" i="39"/>
  <c r="H70" i="39"/>
  <c r="E71" i="39"/>
  <c r="B72" i="39"/>
  <c r="F72" i="39"/>
  <c r="C73" i="39"/>
  <c r="G73" i="39"/>
  <c r="D74" i="39"/>
  <c r="H74" i="39"/>
  <c r="E75" i="39"/>
  <c r="B76" i="39"/>
  <c r="F76" i="39"/>
  <c r="C77" i="39"/>
  <c r="G77" i="39"/>
  <c r="D78" i="39"/>
  <c r="H78" i="39"/>
  <c r="E79" i="39"/>
  <c r="B80" i="39"/>
  <c r="F80" i="39"/>
  <c r="C81" i="39"/>
  <c r="G81" i="39"/>
  <c r="D82" i="39"/>
  <c r="H82" i="39"/>
  <c r="E83" i="39"/>
  <c r="B84" i="39"/>
  <c r="F84" i="39"/>
  <c r="C85" i="39"/>
  <c r="C86" i="39"/>
  <c r="D87" i="39"/>
  <c r="E88" i="39"/>
  <c r="F89" i="39"/>
  <c r="G90" i="39"/>
  <c r="C92" i="39"/>
  <c r="E94" i="39"/>
  <c r="G96" i="39"/>
  <c r="B99" i="39"/>
  <c r="D101" i="39"/>
  <c r="F103" i="39"/>
  <c r="H105" i="39"/>
  <c r="C108" i="39"/>
  <c r="E110" i="39"/>
  <c r="G112" i="39"/>
  <c r="B115" i="39"/>
  <c r="D117" i="39"/>
  <c r="F119" i="39"/>
  <c r="H121" i="39"/>
  <c r="C124" i="39"/>
  <c r="E126" i="39"/>
  <c r="G128" i="39"/>
  <c r="B131" i="39"/>
  <c r="D133" i="39"/>
  <c r="F135" i="39"/>
  <c r="H137" i="39"/>
  <c r="C140" i="39"/>
  <c r="E142" i="39"/>
  <c r="G144" i="39"/>
  <c r="B147" i="39"/>
  <c r="D149" i="39"/>
  <c r="F151" i="39"/>
  <c r="H153" i="39"/>
  <c r="E156" i="39"/>
  <c r="E159" i="39"/>
  <c r="G165" i="39"/>
  <c r="H174" i="39"/>
  <c r="B184" i="39"/>
  <c r="C193" i="39"/>
  <c r="D202" i="39"/>
  <c r="E211" i="39"/>
  <c r="F220" i="39"/>
  <c r="E234" i="39"/>
  <c r="G252" i="39"/>
  <c r="C286" i="39"/>
  <c r="E14" i="39"/>
  <c r="B15" i="39"/>
  <c r="F15" i="39"/>
  <c r="C16" i="39"/>
  <c r="G16" i="39"/>
  <c r="D17" i="39"/>
  <c r="H17" i="39"/>
  <c r="E18" i="39"/>
  <c r="B19" i="39"/>
  <c r="F19" i="39"/>
  <c r="C20" i="39"/>
  <c r="G20" i="39"/>
  <c r="D21" i="39"/>
  <c r="H21" i="39"/>
  <c r="E22" i="39"/>
  <c r="B23" i="39"/>
  <c r="F23" i="39"/>
  <c r="C24" i="39"/>
  <c r="G24" i="39"/>
  <c r="D25" i="39"/>
  <c r="H25" i="39"/>
  <c r="E26" i="39"/>
  <c r="B27" i="39"/>
  <c r="F27" i="39"/>
  <c r="C28" i="39"/>
  <c r="G28" i="39"/>
  <c r="D29" i="39"/>
  <c r="H29" i="39"/>
  <c r="E30" i="39"/>
  <c r="B31" i="39"/>
  <c r="F31" i="39"/>
  <c r="C32" i="39"/>
  <c r="G32" i="39"/>
  <c r="D33" i="39"/>
  <c r="H33" i="39"/>
  <c r="E34" i="39"/>
  <c r="B35" i="39"/>
  <c r="F35" i="39"/>
  <c r="C36" i="39"/>
  <c r="G36" i="39"/>
  <c r="D37" i="39"/>
  <c r="H37" i="39"/>
  <c r="E38" i="39"/>
  <c r="B39" i="39"/>
  <c r="F39" i="39"/>
  <c r="C40" i="39"/>
  <c r="G40" i="39"/>
  <c r="D41" i="39"/>
  <c r="H41" i="39"/>
  <c r="E42" i="39"/>
  <c r="B43" i="39"/>
  <c r="F43" i="39"/>
  <c r="C44" i="39"/>
  <c r="G44" i="39"/>
  <c r="D45" i="39"/>
  <c r="H45" i="39"/>
  <c r="E46" i="39"/>
  <c r="B47" i="39"/>
  <c r="F47" i="39"/>
  <c r="C48" i="39"/>
  <c r="G48" i="39"/>
  <c r="D49" i="39"/>
  <c r="H49" i="39"/>
  <c r="E50" i="39"/>
  <c r="B51" i="39"/>
  <c r="F51" i="39"/>
  <c r="C52" i="39"/>
  <c r="G52" i="39"/>
  <c r="D53" i="39"/>
  <c r="H53" i="39"/>
  <c r="E54" i="39"/>
  <c r="B55" i="39"/>
  <c r="F55" i="39"/>
  <c r="C56" i="39"/>
  <c r="G56" i="39"/>
  <c r="D57" i="39"/>
  <c r="H57" i="39"/>
  <c r="E58" i="39"/>
  <c r="B59" i="39"/>
  <c r="F59" i="39"/>
  <c r="C60" i="39"/>
  <c r="G60" i="39"/>
  <c r="D61" i="39"/>
  <c r="H61" i="39"/>
  <c r="E62" i="39"/>
  <c r="B63" i="39"/>
  <c r="F63" i="39"/>
  <c r="C64" i="39"/>
  <c r="G64" i="39"/>
  <c r="D65" i="39"/>
  <c r="H65" i="39"/>
  <c r="E66" i="39"/>
  <c r="B67" i="39"/>
  <c r="F67" i="39"/>
  <c r="C68" i="39"/>
  <c r="G68" i="39"/>
  <c r="D69" i="39"/>
  <c r="H69" i="39"/>
  <c r="E70" i="39"/>
  <c r="B71" i="39"/>
  <c r="F71" i="39"/>
  <c r="C72" i="39"/>
  <c r="G72" i="39"/>
  <c r="D73" i="39"/>
  <c r="H73" i="39"/>
  <c r="E74" i="39"/>
  <c r="B75" i="39"/>
  <c r="F75" i="39"/>
  <c r="C76" i="39"/>
  <c r="G76" i="39"/>
  <c r="D77" i="39"/>
  <c r="H77" i="39"/>
  <c r="E78" i="39"/>
  <c r="B79" i="39"/>
  <c r="F79" i="39"/>
  <c r="C80" i="39"/>
  <c r="G80" i="39"/>
  <c r="D81" i="39"/>
  <c r="H81" i="39"/>
  <c r="E82" i="39"/>
  <c r="B83" i="39"/>
  <c r="F83" i="39"/>
  <c r="C84" i="39"/>
  <c r="G84" i="39"/>
  <c r="D85" i="39"/>
  <c r="E86" i="39"/>
  <c r="F87" i="39"/>
  <c r="G88" i="39"/>
  <c r="H89" i="39"/>
  <c r="B91" i="39"/>
  <c r="G92" i="39"/>
  <c r="B95" i="39"/>
  <c r="D97" i="39"/>
  <c r="F99" i="39"/>
  <c r="H101" i="39"/>
  <c r="C104" i="39"/>
  <c r="E106" i="39"/>
  <c r="G108" i="39"/>
  <c r="B111" i="39"/>
  <c r="D113" i="39"/>
  <c r="F115" i="39"/>
  <c r="H117" i="39"/>
  <c r="C120" i="39"/>
  <c r="E122" i="39"/>
  <c r="G124" i="39"/>
  <c r="B127" i="39"/>
  <c r="D129" i="39"/>
  <c r="F131" i="39"/>
  <c r="H133" i="39"/>
  <c r="C136" i="39"/>
  <c r="E138" i="39"/>
  <c r="G140" i="39"/>
  <c r="B143" i="39"/>
  <c r="D145" i="39"/>
  <c r="F147" i="39"/>
  <c r="H149" i="39"/>
  <c r="C152" i="39"/>
  <c r="E154" i="39"/>
  <c r="C157" i="39"/>
  <c r="C160" i="39"/>
  <c r="B168" i="39"/>
  <c r="C177" i="39"/>
  <c r="D186" i="39"/>
  <c r="E195" i="39"/>
  <c r="F204" i="39"/>
  <c r="G213" i="39"/>
  <c r="H222" i="39"/>
  <c r="B239" i="39"/>
  <c r="G258" i="39"/>
  <c r="B304" i="39"/>
  <c r="D78" i="33"/>
  <c r="D75" i="33"/>
  <c r="D77" i="33"/>
  <c r="E5" i="36"/>
  <c r="E9" i="36" s="1"/>
  <c r="F29" i="45" l="1"/>
  <c r="H29" i="45" s="1"/>
  <c r="E39" i="53"/>
  <c r="X5" i="26"/>
  <c r="E65" i="53"/>
  <c r="AI6" i="26"/>
  <c r="AL6" i="26"/>
  <c r="AG5" i="26"/>
  <c r="E83" i="53"/>
  <c r="E69" i="53"/>
  <c r="AL15" i="26"/>
  <c r="F5" i="26"/>
  <c r="AC6" i="26"/>
  <c r="N15" i="26"/>
  <c r="E49" i="53"/>
  <c r="E37" i="53"/>
  <c r="L15" i="45"/>
  <c r="N15" i="45" s="1"/>
  <c r="R30" i="26"/>
  <c r="E129" i="53" s="1"/>
  <c r="E63" i="53"/>
  <c r="AD5" i="26"/>
  <c r="Z15" i="26"/>
  <c r="AD30" i="26"/>
  <c r="AF30" i="26" s="1"/>
  <c r="AJ30" i="26"/>
  <c r="E169" i="53" s="1"/>
  <c r="C30" i="26"/>
  <c r="E97" i="53" s="1"/>
  <c r="L30" i="26"/>
  <c r="N30" i="26" s="1"/>
  <c r="AG30" i="26"/>
  <c r="E163" i="53" s="1"/>
  <c r="U30" i="26"/>
  <c r="E137" i="53" s="1"/>
  <c r="X30" i="26"/>
  <c r="Z30" i="26" s="1"/>
  <c r="AA30" i="26"/>
  <c r="E149" i="53" s="1"/>
  <c r="Q6" i="26"/>
  <c r="E19" i="53"/>
  <c r="I6" i="45"/>
  <c r="K6" i="45" s="1"/>
  <c r="H6" i="26"/>
  <c r="E53" i="53"/>
  <c r="W6" i="26"/>
  <c r="E25" i="53"/>
  <c r="P6" i="53"/>
  <c r="F6" i="45"/>
  <c r="H6" i="45" s="1"/>
  <c r="AJ5" i="26"/>
  <c r="R5" i="26"/>
  <c r="V13" i="14"/>
  <c r="N13" i="14"/>
  <c r="F13" i="14"/>
  <c r="R13" i="14"/>
  <c r="J13" i="14"/>
  <c r="B13" i="14"/>
  <c r="X13" i="14"/>
  <c r="P13" i="14"/>
  <c r="H13" i="14"/>
  <c r="T13" i="14"/>
  <c r="L13" i="14"/>
  <c r="D13" i="14"/>
  <c r="L6" i="45"/>
  <c r="N6" i="45" s="1"/>
  <c r="E45" i="53"/>
  <c r="N6" i="26"/>
  <c r="E73" i="53"/>
  <c r="AF6" i="26"/>
  <c r="L5" i="26"/>
  <c r="E33" i="53"/>
  <c r="T4" i="53"/>
  <c r="E15" i="26"/>
  <c r="W9" i="26"/>
  <c r="X6" i="53"/>
  <c r="C27" i="26"/>
  <c r="E96" i="53" s="1"/>
  <c r="AD27" i="26"/>
  <c r="U27" i="26"/>
  <c r="L27" i="26"/>
  <c r="N27" i="26" s="1"/>
  <c r="AA27" i="26"/>
  <c r="F27" i="26"/>
  <c r="H27" i="26" s="1"/>
  <c r="AG27" i="26"/>
  <c r="E162" i="53" s="1"/>
  <c r="R27" i="26"/>
  <c r="T27" i="26" s="1"/>
  <c r="X27" i="26"/>
  <c r="Z27" i="26" s="1"/>
  <c r="E55" i="53"/>
  <c r="K9" i="26"/>
  <c r="C9" i="45"/>
  <c r="E9" i="45" s="1"/>
  <c r="U5" i="26"/>
  <c r="O27" i="26"/>
  <c r="Q27" i="26" s="1"/>
  <c r="AJ27" i="26"/>
  <c r="E168" i="53" s="1"/>
  <c r="I15" i="45"/>
  <c r="K15" i="45" s="1"/>
  <c r="E13" i="53"/>
  <c r="C6" i="45"/>
  <c r="E6" i="45" s="1"/>
  <c r="P4" i="53"/>
  <c r="I30" i="26"/>
  <c r="K30" i="26" s="1"/>
  <c r="O30" i="26"/>
  <c r="E123" i="53" s="1"/>
  <c r="F20" i="43"/>
  <c r="G20" i="43" s="1"/>
  <c r="E17" i="53"/>
  <c r="I5" i="26"/>
  <c r="K15" i="26"/>
  <c r="C15" i="45"/>
  <c r="E15" i="45" s="1"/>
  <c r="F12" i="34"/>
  <c r="E134" i="53"/>
  <c r="E160" i="53"/>
  <c r="E94" i="53"/>
  <c r="W27" i="26"/>
  <c r="E136" i="53"/>
  <c r="AC27" i="26"/>
  <c r="E148" i="53"/>
  <c r="E33" i="26"/>
  <c r="E98" i="53"/>
  <c r="N24" i="26"/>
  <c r="E115" i="53"/>
  <c r="T24" i="26"/>
  <c r="E127" i="53"/>
  <c r="Z33" i="26"/>
  <c r="E144" i="53"/>
  <c r="AC22" i="26"/>
  <c r="E146" i="53"/>
  <c r="T33" i="26"/>
  <c r="E130" i="53"/>
  <c r="Z24" i="26"/>
  <c r="E141" i="53"/>
  <c r="E126" i="53"/>
  <c r="AI33" i="26"/>
  <c r="E164" i="53"/>
  <c r="W33" i="26"/>
  <c r="E138" i="53"/>
  <c r="W24" i="26"/>
  <c r="E135" i="53"/>
  <c r="AF22" i="26"/>
  <c r="E154" i="53"/>
  <c r="E161" i="53"/>
  <c r="G4" i="34"/>
  <c r="D7" i="53"/>
  <c r="K24" i="26"/>
  <c r="E107" i="53"/>
  <c r="AL22" i="26"/>
  <c r="E166" i="53"/>
  <c r="K33" i="26"/>
  <c r="E110" i="53"/>
  <c r="N33" i="26"/>
  <c r="E118" i="53"/>
  <c r="Q24" i="26"/>
  <c r="E121" i="53"/>
  <c r="E157" i="53"/>
  <c r="H33" i="26"/>
  <c r="E104" i="53"/>
  <c r="Q22" i="26"/>
  <c r="E120" i="53"/>
  <c r="E100" i="53"/>
  <c r="E108" i="53"/>
  <c r="Z22" i="26"/>
  <c r="E140" i="53"/>
  <c r="E24" i="26"/>
  <c r="E95" i="53"/>
  <c r="H24" i="26"/>
  <c r="E101" i="53"/>
  <c r="AF33" i="26"/>
  <c r="E158" i="53"/>
  <c r="AF24" i="26"/>
  <c r="E155" i="53"/>
  <c r="AC33" i="26"/>
  <c r="E150" i="53"/>
  <c r="Q33" i="26"/>
  <c r="E124" i="53"/>
  <c r="AL24" i="26"/>
  <c r="E167" i="53"/>
  <c r="E7" i="53"/>
  <c r="AC24" i="26"/>
  <c r="E147" i="53"/>
  <c r="E106" i="53"/>
  <c r="E122" i="53"/>
  <c r="AL27" i="26"/>
  <c r="E103" i="53"/>
  <c r="G3" i="34"/>
  <c r="C7" i="53"/>
  <c r="C26" i="45"/>
  <c r="E26" i="45" s="1"/>
  <c r="F26" i="45"/>
  <c r="H26" i="45" s="1"/>
  <c r="G14" i="43"/>
  <c r="G8" i="34"/>
  <c r="G16" i="43"/>
  <c r="G9" i="34"/>
  <c r="G18" i="43"/>
  <c r="G11" i="34"/>
  <c r="G13" i="43"/>
  <c r="G7" i="34"/>
  <c r="I24" i="45"/>
  <c r="K24" i="45" s="1"/>
  <c r="B24" i="49"/>
  <c r="G22" i="43"/>
  <c r="G14" i="34"/>
  <c r="G12" i="43"/>
  <c r="G6" i="34"/>
  <c r="G23" i="43"/>
  <c r="H8" i="53" s="1"/>
  <c r="G15" i="34"/>
  <c r="G17" i="43"/>
  <c r="G10" i="34"/>
  <c r="L25" i="45"/>
  <c r="N25" i="45" s="1"/>
  <c r="F24" i="49"/>
  <c r="F25" i="45"/>
  <c r="H25" i="45" s="1"/>
  <c r="L23" i="45"/>
  <c r="N23" i="45" s="1"/>
  <c r="I23" i="45"/>
  <c r="K23" i="45" s="1"/>
  <c r="I32" i="45"/>
  <c r="K32" i="45" s="1"/>
  <c r="F32" i="45"/>
  <c r="H32" i="45" s="1"/>
  <c r="C23" i="45"/>
  <c r="E23" i="45" s="1"/>
  <c r="C32" i="45"/>
  <c r="E32" i="45" s="1"/>
  <c r="C25" i="45"/>
  <c r="E25" i="45" s="1"/>
  <c r="F5" i="45"/>
  <c r="H5" i="45" s="1"/>
  <c r="I25" i="45"/>
  <c r="K25" i="45" s="1"/>
  <c r="C22" i="45"/>
  <c r="E22" i="45" s="1"/>
  <c r="E22" i="26"/>
  <c r="F23" i="45"/>
  <c r="H23" i="45" s="1"/>
  <c r="N23" i="26"/>
  <c r="D24" i="49"/>
  <c r="H24" i="49"/>
  <c r="D46" i="45"/>
  <c r="D50" i="45" s="1"/>
  <c r="D56" i="45" s="1"/>
  <c r="M46" i="45"/>
  <c r="M50" i="45" s="1"/>
  <c r="M56" i="45" s="1"/>
  <c r="J46" i="45"/>
  <c r="J50" i="45" s="1"/>
  <c r="J56" i="45" s="1"/>
  <c r="I29" i="45"/>
  <c r="K29" i="45" s="1"/>
  <c r="C31" i="45"/>
  <c r="E31" i="45" s="1"/>
  <c r="L33" i="45"/>
  <c r="N33" i="45" s="1"/>
  <c r="F24" i="45"/>
  <c r="H24" i="45" s="1"/>
  <c r="F31" i="45"/>
  <c r="H31" i="45" s="1"/>
  <c r="I31" i="45"/>
  <c r="K31" i="45" s="1"/>
  <c r="L32" i="45"/>
  <c r="N32" i="45" s="1"/>
  <c r="I27" i="45"/>
  <c r="K27" i="45" s="1"/>
  <c r="C33" i="45"/>
  <c r="E33" i="45" s="1"/>
  <c r="I33" i="45"/>
  <c r="K33" i="45" s="1"/>
  <c r="L31" i="45"/>
  <c r="N31" i="45" s="1"/>
  <c r="L28" i="45"/>
  <c r="N28" i="45" s="1"/>
  <c r="I22" i="45"/>
  <c r="K22" i="45" s="1"/>
  <c r="L22" i="45"/>
  <c r="N22" i="45" s="1"/>
  <c r="C29" i="45"/>
  <c r="E29" i="45" s="1"/>
  <c r="I28" i="45"/>
  <c r="K28" i="45" s="1"/>
  <c r="L27" i="45"/>
  <c r="N27" i="45" s="1"/>
  <c r="F28" i="45"/>
  <c r="H28" i="45" s="1"/>
  <c r="I26" i="45"/>
  <c r="K26" i="45" s="1"/>
  <c r="C24" i="45"/>
  <c r="E24" i="45" s="1"/>
  <c r="F33" i="45"/>
  <c r="H33" i="45" s="1"/>
  <c r="L24" i="45"/>
  <c r="N24" i="45" s="1"/>
  <c r="C28" i="45"/>
  <c r="E28" i="45" s="1"/>
  <c r="L26" i="45"/>
  <c r="N26" i="45" s="1"/>
  <c r="G10" i="43"/>
  <c r="H5" i="34" s="1"/>
  <c r="G9" i="43"/>
  <c r="G21" i="43"/>
  <c r="H13" i="34" s="1"/>
  <c r="G7" i="43"/>
  <c r="F110" i="36"/>
  <c r="E109" i="36"/>
  <c r="H108" i="36"/>
  <c r="G107" i="36"/>
  <c r="C107" i="36"/>
  <c r="F106" i="36"/>
  <c r="B106" i="36"/>
  <c r="E105" i="36"/>
  <c r="H104" i="36"/>
  <c r="D104" i="36"/>
  <c r="G103" i="36"/>
  <c r="B103" i="36"/>
  <c r="D102" i="36"/>
  <c r="E101" i="36"/>
  <c r="G100" i="36"/>
  <c r="B100" i="36"/>
  <c r="C99" i="36"/>
  <c r="D98" i="36"/>
  <c r="C96" i="36"/>
  <c r="B13" i="36"/>
  <c r="E36" i="36"/>
  <c r="B45" i="36"/>
  <c r="E49" i="36"/>
  <c r="G51" i="36"/>
  <c r="B54" i="36"/>
  <c r="D56" i="36"/>
  <c r="E57" i="36"/>
  <c r="F58" i="36"/>
  <c r="D59" i="36"/>
  <c r="C60" i="36"/>
  <c r="H60" i="36"/>
  <c r="E61" i="36"/>
  <c r="B62" i="36"/>
  <c r="F62" i="36"/>
  <c r="C63" i="36"/>
  <c r="G63" i="36"/>
  <c r="D64" i="36"/>
  <c r="H64" i="36"/>
  <c r="E65" i="36"/>
  <c r="B66" i="36"/>
  <c r="F66" i="36"/>
  <c r="C67" i="36"/>
  <c r="G67" i="36"/>
  <c r="D68" i="36"/>
  <c r="H68" i="36"/>
  <c r="E69" i="36"/>
  <c r="B70" i="36"/>
  <c r="F70" i="36"/>
  <c r="C71" i="36"/>
  <c r="G71" i="36"/>
  <c r="D72" i="36"/>
  <c r="H72" i="36"/>
  <c r="E73" i="36"/>
  <c r="B74" i="36"/>
  <c r="F74" i="36"/>
  <c r="C75" i="36"/>
  <c r="G75" i="36"/>
  <c r="D76" i="36"/>
  <c r="H76" i="36"/>
  <c r="E77" i="36"/>
  <c r="B78" i="36"/>
  <c r="F78" i="36"/>
  <c r="C79" i="36"/>
  <c r="G79" i="36"/>
  <c r="D80" i="36"/>
  <c r="H80" i="36"/>
  <c r="E81" i="36"/>
  <c r="B82" i="36"/>
  <c r="F82" i="36"/>
  <c r="C83" i="36"/>
  <c r="G83" i="36"/>
  <c r="D84" i="36"/>
  <c r="H84" i="36"/>
  <c r="E85" i="36"/>
  <c r="B86" i="36"/>
  <c r="F86" i="36"/>
  <c r="C87" i="36"/>
  <c r="G87" i="36"/>
  <c r="D88" i="36"/>
  <c r="H88" i="36"/>
  <c r="E89" i="36"/>
  <c r="B90" i="36"/>
  <c r="F90" i="36"/>
  <c r="C91" i="36"/>
  <c r="G91" i="36"/>
  <c r="D92" i="36"/>
  <c r="H92" i="36"/>
  <c r="E93" i="36"/>
  <c r="B94" i="36"/>
  <c r="F94" i="36"/>
  <c r="C95" i="36"/>
  <c r="G95" i="36"/>
  <c r="D96" i="36"/>
  <c r="H96" i="36"/>
  <c r="E97" i="36"/>
  <c r="B98" i="36"/>
  <c r="F98" i="36"/>
  <c r="H40" i="36"/>
  <c r="E45" i="36"/>
  <c r="F49" i="36"/>
  <c r="H51" i="36"/>
  <c r="C54" i="36"/>
  <c r="E56" i="36"/>
  <c r="F57" i="36"/>
  <c r="G58" i="36"/>
  <c r="F59" i="36"/>
  <c r="D60" i="36"/>
  <c r="B61" i="36"/>
  <c r="F61" i="36"/>
  <c r="C62" i="36"/>
  <c r="G62" i="36"/>
  <c r="D63" i="36"/>
  <c r="H63" i="36"/>
  <c r="E64" i="36"/>
  <c r="B65" i="36"/>
  <c r="F65" i="36"/>
  <c r="C66" i="36"/>
  <c r="G66" i="36"/>
  <c r="D67" i="36"/>
  <c r="H67" i="36"/>
  <c r="E68" i="36"/>
  <c r="B69" i="36"/>
  <c r="F69" i="36"/>
  <c r="C70" i="36"/>
  <c r="G70" i="36"/>
  <c r="D71" i="36"/>
  <c r="H71" i="36"/>
  <c r="E72" i="36"/>
  <c r="B73" i="36"/>
  <c r="F73" i="36"/>
  <c r="C74" i="36"/>
  <c r="G74" i="36"/>
  <c r="D75" i="36"/>
  <c r="H75" i="36"/>
  <c r="E76" i="36"/>
  <c r="B77" i="36"/>
  <c r="F77" i="36"/>
  <c r="C78" i="36"/>
  <c r="G78" i="36"/>
  <c r="D79" i="36"/>
  <c r="H79" i="36"/>
  <c r="E80" i="36"/>
  <c r="B81" i="36"/>
  <c r="F81" i="36"/>
  <c r="C82" i="36"/>
  <c r="G82" i="36"/>
  <c r="D83" i="36"/>
  <c r="H83" i="36"/>
  <c r="E84" i="36"/>
  <c r="B85" i="36"/>
  <c r="F85" i="36"/>
  <c r="C86" i="36"/>
  <c r="G86" i="36"/>
  <c r="D87" i="36"/>
  <c r="H87" i="36"/>
  <c r="E88" i="36"/>
  <c r="B89" i="36"/>
  <c r="F89" i="36"/>
  <c r="C90" i="36"/>
  <c r="G90" i="36"/>
  <c r="D91" i="36"/>
  <c r="H91" i="36"/>
  <c r="E92" i="36"/>
  <c r="B93" i="36"/>
  <c r="F93" i="36"/>
  <c r="C94" i="36"/>
  <c r="G94" i="36"/>
  <c r="D95" i="36"/>
  <c r="H95" i="36"/>
  <c r="E96" i="36"/>
  <c r="B97" i="36"/>
  <c r="F97" i="36"/>
  <c r="C98" i="36"/>
  <c r="G98" i="36"/>
  <c r="D99" i="36"/>
  <c r="H99" i="36"/>
  <c r="E100" i="36"/>
  <c r="B101" i="36"/>
  <c r="F101" i="36"/>
  <c r="C102" i="36"/>
  <c r="G102" i="36"/>
  <c r="D103" i="36"/>
  <c r="G42" i="36"/>
  <c r="D47" i="36"/>
  <c r="F50" i="36"/>
  <c r="H52" i="36"/>
  <c r="C55" i="36"/>
  <c r="H56" i="36"/>
  <c r="B58" i="36"/>
  <c r="B59" i="36"/>
  <c r="G59" i="36"/>
  <c r="E60" i="36"/>
  <c r="C61" i="36"/>
  <c r="G61" i="36"/>
  <c r="D62" i="36"/>
  <c r="H62" i="36"/>
  <c r="E63" i="36"/>
  <c r="B64" i="36"/>
  <c r="F64" i="36"/>
  <c r="C65" i="36"/>
  <c r="G65" i="36"/>
  <c r="D66" i="36"/>
  <c r="H66" i="36"/>
  <c r="E67" i="36"/>
  <c r="B68" i="36"/>
  <c r="F68" i="36"/>
  <c r="C69" i="36"/>
  <c r="G69" i="36"/>
  <c r="D70" i="36"/>
  <c r="H70" i="36"/>
  <c r="E71" i="36"/>
  <c r="B72" i="36"/>
  <c r="F72" i="36"/>
  <c r="C73" i="36"/>
  <c r="G73" i="36"/>
  <c r="D74" i="36"/>
  <c r="H74" i="36"/>
  <c r="E75" i="36"/>
  <c r="B76" i="36"/>
  <c r="F76" i="36"/>
  <c r="C77" i="36"/>
  <c r="G77" i="36"/>
  <c r="D78" i="36"/>
  <c r="H78" i="36"/>
  <c r="E79" i="36"/>
  <c r="B80" i="36"/>
  <c r="F80" i="36"/>
  <c r="C81" i="36"/>
  <c r="G81" i="36"/>
  <c r="D82" i="36"/>
  <c r="H82" i="36"/>
  <c r="E83" i="36"/>
  <c r="B84" i="36"/>
  <c r="F84" i="36"/>
  <c r="C85" i="36"/>
  <c r="G85" i="36"/>
  <c r="D86" i="36"/>
  <c r="H86" i="36"/>
  <c r="E87" i="36"/>
  <c r="B88" i="36"/>
  <c r="F88" i="36"/>
  <c r="C89" i="36"/>
  <c r="G89" i="36"/>
  <c r="D90" i="36"/>
  <c r="H90" i="36"/>
  <c r="E91" i="36"/>
  <c r="B92" i="36"/>
  <c r="F92" i="36"/>
  <c r="C93" i="36"/>
  <c r="G93" i="36"/>
  <c r="D94" i="36"/>
  <c r="H94" i="36"/>
  <c r="E95" i="36"/>
  <c r="B96" i="36"/>
  <c r="F96" i="36"/>
  <c r="C97" i="36"/>
  <c r="G97" i="36"/>
  <c r="H35" i="36"/>
  <c r="C43" i="36"/>
  <c r="G47" i="36"/>
  <c r="G50" i="36"/>
  <c r="B53" i="36"/>
  <c r="D55" i="36"/>
  <c r="B57" i="36"/>
  <c r="C58" i="36"/>
  <c r="C59" i="36"/>
  <c r="H59" i="36"/>
  <c r="G60" i="36"/>
  <c r="D61" i="36"/>
  <c r="H61" i="36"/>
  <c r="E62" i="36"/>
  <c r="B63" i="36"/>
  <c r="F63" i="36"/>
  <c r="C64" i="36"/>
  <c r="G64" i="36"/>
  <c r="D65" i="36"/>
  <c r="H65" i="36"/>
  <c r="E66" i="36"/>
  <c r="B67" i="36"/>
  <c r="F67" i="36"/>
  <c r="C68" i="36"/>
  <c r="G68" i="36"/>
  <c r="D69" i="36"/>
  <c r="H69" i="36"/>
  <c r="E70" i="36"/>
  <c r="B71" i="36"/>
  <c r="F71" i="36"/>
  <c r="C72" i="36"/>
  <c r="G72" i="36"/>
  <c r="D73" i="36"/>
  <c r="H73" i="36"/>
  <c r="E74" i="36"/>
  <c r="B75" i="36"/>
  <c r="F75" i="36"/>
  <c r="C76" i="36"/>
  <c r="G76" i="36"/>
  <c r="D77" i="36"/>
  <c r="H77" i="36"/>
  <c r="E78" i="36"/>
  <c r="B79" i="36"/>
  <c r="F79" i="36"/>
  <c r="C80" i="36"/>
  <c r="G80" i="36"/>
  <c r="D81" i="36"/>
  <c r="H81" i="36"/>
  <c r="E82" i="36"/>
  <c r="B83" i="36"/>
  <c r="F83" i="36"/>
  <c r="C84" i="36"/>
  <c r="G84" i="36"/>
  <c r="D85" i="36"/>
  <c r="H85" i="36"/>
  <c r="E86" i="36"/>
  <c r="B87" i="36"/>
  <c r="F87" i="36"/>
  <c r="C88" i="36"/>
  <c r="G88" i="36"/>
  <c r="D89" i="36"/>
  <c r="H89" i="36"/>
  <c r="E90" i="36"/>
  <c r="B91" i="36"/>
  <c r="F91" i="36"/>
  <c r="C92" i="36"/>
  <c r="G92" i="36"/>
  <c r="E40" i="36"/>
  <c r="H55" i="36"/>
  <c r="G54" i="36"/>
  <c r="F53" i="36"/>
  <c r="E52" i="36"/>
  <c r="D51" i="36"/>
  <c r="C50" i="36"/>
  <c r="H48" i="36"/>
  <c r="F46" i="36"/>
  <c r="D44" i="36"/>
  <c r="B42" i="36"/>
  <c r="G39" i="36"/>
  <c r="H31" i="36"/>
  <c r="G55" i="36"/>
  <c r="F54" i="36"/>
  <c r="E53" i="36"/>
  <c r="D52" i="36"/>
  <c r="C51" i="36"/>
  <c r="B50" i="36"/>
  <c r="E48" i="36"/>
  <c r="C46" i="36"/>
  <c r="H43" i="36"/>
  <c r="F41" i="36"/>
  <c r="D39" i="36"/>
  <c r="D31" i="36"/>
  <c r="F38" i="36"/>
  <c r="C34" i="36"/>
  <c r="F29" i="36"/>
  <c r="C38" i="36"/>
  <c r="F33" i="36"/>
  <c r="D27" i="36"/>
  <c r="E24" i="36"/>
  <c r="C18" i="36"/>
  <c r="B25" i="36"/>
  <c r="H15" i="36"/>
  <c r="B29" i="36"/>
  <c r="G22" i="36"/>
  <c r="G26" i="36"/>
  <c r="E20" i="36"/>
  <c r="H19" i="36"/>
  <c r="F13" i="36"/>
  <c r="C22" i="36"/>
  <c r="F17" i="36"/>
  <c r="D48" i="36"/>
  <c r="C47" i="36"/>
  <c r="B46" i="36"/>
  <c r="H44" i="36"/>
  <c r="G43" i="36"/>
  <c r="F42" i="36"/>
  <c r="E41" i="36"/>
  <c r="D40" i="36"/>
  <c r="C39" i="36"/>
  <c r="F37" i="36"/>
  <c r="D35" i="36"/>
  <c r="B33" i="36"/>
  <c r="G30" i="36"/>
  <c r="E28" i="36"/>
  <c r="C26" i="36"/>
  <c r="H23" i="36"/>
  <c r="F21" i="36"/>
  <c r="D19" i="36"/>
  <c r="B17" i="36"/>
  <c r="G14" i="36"/>
  <c r="E8" i="36"/>
  <c r="B49" i="36"/>
  <c r="H47" i="36"/>
  <c r="G46" i="36"/>
  <c r="F45" i="36"/>
  <c r="E44" i="36"/>
  <c r="D43" i="36"/>
  <c r="C42" i="36"/>
  <c r="B41" i="36"/>
  <c r="H39" i="36"/>
  <c r="G38" i="36"/>
  <c r="B37" i="36"/>
  <c r="G34" i="36"/>
  <c r="E32" i="36"/>
  <c r="C30" i="36"/>
  <c r="H27" i="36"/>
  <c r="F25" i="36"/>
  <c r="D23" i="36"/>
  <c r="B21" i="36"/>
  <c r="G18" i="36"/>
  <c r="E16" i="36"/>
  <c r="C14" i="36"/>
  <c r="D15" i="36"/>
  <c r="C13" i="36"/>
  <c r="G13" i="36"/>
  <c r="D14" i="36"/>
  <c r="H14" i="36"/>
  <c r="E15" i="36"/>
  <c r="B16" i="36"/>
  <c r="F16" i="36"/>
  <c r="C17" i="36"/>
  <c r="G17" i="36"/>
  <c r="D18" i="36"/>
  <c r="H18" i="36"/>
  <c r="E19" i="36"/>
  <c r="B20" i="36"/>
  <c r="F20" i="36"/>
  <c r="C21" i="36"/>
  <c r="G21" i="36"/>
  <c r="D22" i="36"/>
  <c r="H22" i="36"/>
  <c r="E23" i="36"/>
  <c r="B24" i="36"/>
  <c r="F24" i="36"/>
  <c r="C25" i="36"/>
  <c r="G25" i="36"/>
  <c r="D26" i="36"/>
  <c r="H26" i="36"/>
  <c r="E27" i="36"/>
  <c r="B28" i="36"/>
  <c r="F28" i="36"/>
  <c r="C29" i="36"/>
  <c r="G29" i="36"/>
  <c r="D30" i="36"/>
  <c r="H30" i="36"/>
  <c r="E31" i="36"/>
  <c r="B32" i="36"/>
  <c r="F32" i="36"/>
  <c r="C33" i="36"/>
  <c r="G33" i="36"/>
  <c r="D34" i="36"/>
  <c r="H34" i="36"/>
  <c r="E35" i="36"/>
  <c r="B36" i="36"/>
  <c r="F36" i="36"/>
  <c r="C37" i="36"/>
  <c r="G37" i="36"/>
  <c r="D38" i="36"/>
  <c r="H38" i="36"/>
  <c r="E39" i="36"/>
  <c r="B40" i="36"/>
  <c r="F40" i="36"/>
  <c r="C41" i="36"/>
  <c r="G41" i="36"/>
  <c r="D42" i="36"/>
  <c r="H42" i="36"/>
  <c r="E43" i="36"/>
  <c r="B44" i="36"/>
  <c r="F44" i="36"/>
  <c r="C45" i="36"/>
  <c r="G45" i="36"/>
  <c r="D46" i="36"/>
  <c r="H46" i="36"/>
  <c r="E47" i="36"/>
  <c r="B48" i="36"/>
  <c r="F48" i="36"/>
  <c r="C49" i="36"/>
  <c r="G49" i="36"/>
  <c r="D50" i="36"/>
  <c r="H50" i="36"/>
  <c r="E51" i="36"/>
  <c r="B52" i="36"/>
  <c r="F52" i="36"/>
  <c r="C53" i="36"/>
  <c r="G53" i="36"/>
  <c r="D54" i="36"/>
  <c r="H54" i="36"/>
  <c r="E55" i="36"/>
  <c r="B56" i="36"/>
  <c r="F56" i="36"/>
  <c r="C57" i="36"/>
  <c r="G57" i="36"/>
  <c r="D58" i="36"/>
  <c r="H58" i="36"/>
  <c r="E59" i="36"/>
  <c r="B60" i="36"/>
  <c r="F60" i="36"/>
  <c r="D13" i="36"/>
  <c r="H13" i="36"/>
  <c r="E14" i="36"/>
  <c r="B15" i="36"/>
  <c r="F15" i="36"/>
  <c r="C16" i="36"/>
  <c r="G16" i="36"/>
  <c r="D17" i="36"/>
  <c r="H17" i="36"/>
  <c r="E18" i="36"/>
  <c r="B19" i="36"/>
  <c r="F19" i="36"/>
  <c r="C20" i="36"/>
  <c r="G20" i="36"/>
  <c r="D21" i="36"/>
  <c r="H21" i="36"/>
  <c r="E22" i="36"/>
  <c r="B23" i="36"/>
  <c r="F23" i="36"/>
  <c r="C24" i="36"/>
  <c r="G24" i="36"/>
  <c r="D25" i="36"/>
  <c r="H25" i="36"/>
  <c r="E26" i="36"/>
  <c r="B27" i="36"/>
  <c r="F27" i="36"/>
  <c r="C28" i="36"/>
  <c r="G28" i="36"/>
  <c r="D29" i="36"/>
  <c r="H29" i="36"/>
  <c r="E30" i="36"/>
  <c r="B31" i="36"/>
  <c r="F31" i="36"/>
  <c r="C32" i="36"/>
  <c r="G32" i="36"/>
  <c r="D33" i="36"/>
  <c r="H33" i="36"/>
  <c r="E34" i="36"/>
  <c r="B35" i="36"/>
  <c r="F35" i="36"/>
  <c r="C36" i="36"/>
  <c r="G36" i="36"/>
  <c r="D37" i="36"/>
  <c r="H37" i="36"/>
  <c r="E38" i="36"/>
  <c r="B39" i="36"/>
  <c r="F39" i="36"/>
  <c r="C40" i="36"/>
  <c r="G40" i="36"/>
  <c r="D41" i="36"/>
  <c r="H41" i="36"/>
  <c r="E42" i="36"/>
  <c r="B43" i="36"/>
  <c r="F43" i="36"/>
  <c r="C44" i="36"/>
  <c r="G44" i="36"/>
  <c r="D45" i="36"/>
  <c r="H45" i="36"/>
  <c r="E46" i="36"/>
  <c r="B47" i="36"/>
  <c r="F47" i="36"/>
  <c r="C48" i="36"/>
  <c r="G48" i="36"/>
  <c r="D49" i="36"/>
  <c r="H49" i="36"/>
  <c r="E50" i="36"/>
  <c r="B51" i="36"/>
  <c r="F51" i="36"/>
  <c r="C52" i="36"/>
  <c r="G52" i="36"/>
  <c r="D53" i="36"/>
  <c r="H53" i="36"/>
  <c r="E54" i="36"/>
  <c r="B55" i="36"/>
  <c r="F55" i="36"/>
  <c r="C56" i="36"/>
  <c r="G56" i="36"/>
  <c r="D57" i="36"/>
  <c r="H57" i="36"/>
  <c r="E58" i="36"/>
  <c r="E11" i="36"/>
  <c r="E10" i="36" s="1"/>
  <c r="E13" i="36"/>
  <c r="B14" i="36"/>
  <c r="F14" i="36"/>
  <c r="C15" i="36"/>
  <c r="G15" i="36"/>
  <c r="D16" i="36"/>
  <c r="H16" i="36"/>
  <c r="E17" i="36"/>
  <c r="B18" i="36"/>
  <c r="F18" i="36"/>
  <c r="C19" i="36"/>
  <c r="G19" i="36"/>
  <c r="D20" i="36"/>
  <c r="H20" i="36"/>
  <c r="E21" i="36"/>
  <c r="B22" i="36"/>
  <c r="F22" i="36"/>
  <c r="C23" i="36"/>
  <c r="G23" i="36"/>
  <c r="D24" i="36"/>
  <c r="H24" i="36"/>
  <c r="E25" i="36"/>
  <c r="B26" i="36"/>
  <c r="F26" i="36"/>
  <c r="C27" i="36"/>
  <c r="G27" i="36"/>
  <c r="D28" i="36"/>
  <c r="H28" i="36"/>
  <c r="E29" i="36"/>
  <c r="B30" i="36"/>
  <c r="F30" i="36"/>
  <c r="C31" i="36"/>
  <c r="G31" i="36"/>
  <c r="D32" i="36"/>
  <c r="H32" i="36"/>
  <c r="E33" i="36"/>
  <c r="B34" i="36"/>
  <c r="F34" i="36"/>
  <c r="C35" i="36"/>
  <c r="G35" i="36"/>
  <c r="D36" i="36"/>
  <c r="H36" i="36"/>
  <c r="E37" i="36"/>
  <c r="B38" i="36"/>
  <c r="E142" i="53" l="1"/>
  <c r="Q30" i="26"/>
  <c r="E27" i="26"/>
  <c r="AL30" i="26"/>
  <c r="AC30" i="26"/>
  <c r="E143" i="53"/>
  <c r="W30" i="26"/>
  <c r="E30" i="26"/>
  <c r="G12" i="34"/>
  <c r="G7" i="53"/>
  <c r="AI30" i="26"/>
  <c r="F30" i="45"/>
  <c r="H30" i="45" s="1"/>
  <c r="T30" i="26"/>
  <c r="E117" i="53"/>
  <c r="L30" i="45"/>
  <c r="N30" i="45" s="1"/>
  <c r="I30" i="45"/>
  <c r="K30" i="45" s="1"/>
  <c r="L5" i="45"/>
  <c r="N5" i="45" s="1"/>
  <c r="AI27" i="26"/>
  <c r="C27" i="45"/>
  <c r="E27" i="45" s="1"/>
  <c r="E102" i="53"/>
  <c r="E116" i="53"/>
  <c r="F27" i="45"/>
  <c r="H27" i="45" s="1"/>
  <c r="I5" i="45"/>
  <c r="K5" i="45" s="1"/>
  <c r="E128" i="53"/>
  <c r="C30" i="45"/>
  <c r="E30" i="45" s="1"/>
  <c r="E156" i="53"/>
  <c r="AF27" i="26"/>
  <c r="E109" i="53"/>
  <c r="H4" i="34"/>
  <c r="D8" i="53"/>
  <c r="F8" i="53"/>
  <c r="G8" i="53"/>
  <c r="E8" i="53"/>
  <c r="H3" i="34"/>
  <c r="C8" i="53"/>
  <c r="H17" i="43"/>
  <c r="I10" i="34" s="1"/>
  <c r="H10" i="34"/>
  <c r="H23" i="43"/>
  <c r="H15" i="34"/>
  <c r="H22" i="43"/>
  <c r="I14" i="34" s="1"/>
  <c r="H14" i="34"/>
  <c r="H13" i="43"/>
  <c r="I7" i="34" s="1"/>
  <c r="H7" i="34"/>
  <c r="H16" i="43"/>
  <c r="H9" i="34"/>
  <c r="H20" i="43"/>
  <c r="H12" i="34"/>
  <c r="H12" i="43"/>
  <c r="H6" i="34"/>
  <c r="H18" i="43"/>
  <c r="I11" i="34" s="1"/>
  <c r="H11" i="34"/>
  <c r="H14" i="43"/>
  <c r="I8" i="34" s="1"/>
  <c r="H8" i="34"/>
  <c r="H13" i="49"/>
  <c r="H11" i="49" s="1"/>
  <c r="D13" i="49"/>
  <c r="D11" i="49" s="1"/>
  <c r="B13" i="49"/>
  <c r="B11" i="49" s="1"/>
  <c r="F13" i="49"/>
  <c r="F11" i="49" s="1"/>
  <c r="J58" i="45"/>
  <c r="D58" i="45"/>
  <c r="M58" i="45"/>
  <c r="G58" i="45"/>
  <c r="H7" i="43"/>
  <c r="H9" i="43"/>
  <c r="H21" i="43"/>
  <c r="I13" i="34" s="1"/>
  <c r="H10" i="43"/>
  <c r="I5" i="34" s="1"/>
  <c r="B110" i="36"/>
  <c r="D108" i="36"/>
  <c r="H93" i="36"/>
  <c r="D93" i="36"/>
  <c r="G96" i="36"/>
  <c r="H98" i="36"/>
  <c r="G99" i="36"/>
  <c r="H100" i="36"/>
  <c r="H101" i="36"/>
  <c r="H102" i="36"/>
  <c r="H103" i="36"/>
  <c r="F104" i="36"/>
  <c r="D105" i="36"/>
  <c r="C106" i="36"/>
  <c r="H106" i="36"/>
  <c r="F107" i="36"/>
  <c r="E108" i="36"/>
  <c r="C109" i="36"/>
  <c r="H109" i="36"/>
  <c r="G110" i="36"/>
  <c r="D111" i="36"/>
  <c r="H111" i="36"/>
  <c r="E112" i="36"/>
  <c r="B113" i="36"/>
  <c r="F113" i="36"/>
  <c r="C114" i="36"/>
  <c r="G114" i="36"/>
  <c r="D115" i="36"/>
  <c r="H115" i="36"/>
  <c r="E116" i="36"/>
  <c r="B117" i="36"/>
  <c r="F117" i="36"/>
  <c r="C118" i="36"/>
  <c r="G118" i="36"/>
  <c r="D119" i="36"/>
  <c r="H119" i="36"/>
  <c r="E120" i="36"/>
  <c r="B121" i="36"/>
  <c r="F121" i="36"/>
  <c r="C122" i="36"/>
  <c r="G122" i="36"/>
  <c r="D123" i="36"/>
  <c r="H123" i="36"/>
  <c r="E124" i="36"/>
  <c r="B125" i="36"/>
  <c r="F125" i="36"/>
  <c r="C126" i="36"/>
  <c r="G126" i="36"/>
  <c r="E94" i="36"/>
  <c r="D97" i="36"/>
  <c r="B99" i="36"/>
  <c r="C100" i="36"/>
  <c r="C101" i="36"/>
  <c r="B102" i="36"/>
  <c r="C103" i="36"/>
  <c r="B104" i="36"/>
  <c r="G104" i="36"/>
  <c r="F105" i="36"/>
  <c r="D106" i="36"/>
  <c r="B107" i="36"/>
  <c r="H107" i="36"/>
  <c r="F108" i="36"/>
  <c r="D109" i="36"/>
  <c r="C110" i="36"/>
  <c r="H110" i="36"/>
  <c r="E111" i="36"/>
  <c r="B112" i="36"/>
  <c r="F112" i="36"/>
  <c r="C113" i="36"/>
  <c r="G113" i="36"/>
  <c r="D114" i="36"/>
  <c r="H114" i="36"/>
  <c r="E115" i="36"/>
  <c r="B116" i="36"/>
  <c r="F116" i="36"/>
  <c r="C117" i="36"/>
  <c r="G117" i="36"/>
  <c r="D118" i="36"/>
  <c r="H118" i="36"/>
  <c r="E119" i="36"/>
  <c r="B120" i="36"/>
  <c r="F120" i="36"/>
  <c r="C121" i="36"/>
  <c r="G121" i="36"/>
  <c r="D122" i="36"/>
  <c r="H122" i="36"/>
  <c r="E123" i="36"/>
  <c r="B124" i="36"/>
  <c r="F124" i="36"/>
  <c r="C125" i="36"/>
  <c r="G125" i="36"/>
  <c r="D126" i="36"/>
  <c r="H126" i="36"/>
  <c r="E127" i="36"/>
  <c r="B128" i="36"/>
  <c r="F128" i="36"/>
  <c r="C129" i="36"/>
  <c r="G129" i="36"/>
  <c r="D130" i="36"/>
  <c r="H130" i="36"/>
  <c r="E131" i="36"/>
  <c r="B132" i="36"/>
  <c r="F132" i="36"/>
  <c r="C133" i="36"/>
  <c r="G133" i="36"/>
  <c r="D134" i="36"/>
  <c r="H134" i="36"/>
  <c r="E135" i="36"/>
  <c r="B136" i="36"/>
  <c r="F136" i="36"/>
  <c r="C137" i="36"/>
  <c r="G137" i="36"/>
  <c r="D138" i="36"/>
  <c r="H138" i="36"/>
  <c r="E139" i="36"/>
  <c r="B140" i="36"/>
  <c r="F140" i="36"/>
  <c r="C141" i="36"/>
  <c r="G141" i="36"/>
  <c r="D142" i="36"/>
  <c r="H142" i="36"/>
  <c r="E143" i="36"/>
  <c r="B144" i="36"/>
  <c r="F144" i="36"/>
  <c r="C145" i="36"/>
  <c r="G145" i="36"/>
  <c r="D146" i="36"/>
  <c r="H146" i="36"/>
  <c r="E147" i="36"/>
  <c r="B148" i="36"/>
  <c r="F148" i="36"/>
  <c r="C149" i="36"/>
  <c r="G149" i="36"/>
  <c r="B95" i="36"/>
  <c r="H97" i="36"/>
  <c r="E99" i="36"/>
  <c r="D100" i="36"/>
  <c r="D101" i="36"/>
  <c r="E102" i="36"/>
  <c r="E103" i="36"/>
  <c r="C104" i="36"/>
  <c r="B105" i="36"/>
  <c r="G105" i="36"/>
  <c r="E106" i="36"/>
  <c r="D107" i="36"/>
  <c r="B108" i="36"/>
  <c r="G108" i="36"/>
  <c r="F109" i="36"/>
  <c r="D110" i="36"/>
  <c r="B111" i="36"/>
  <c r="F111" i="36"/>
  <c r="C112" i="36"/>
  <c r="G112" i="36"/>
  <c r="D113" i="36"/>
  <c r="H113" i="36"/>
  <c r="E114" i="36"/>
  <c r="B115" i="36"/>
  <c r="F115" i="36"/>
  <c r="C116" i="36"/>
  <c r="G116" i="36"/>
  <c r="D117" i="36"/>
  <c r="H117" i="36"/>
  <c r="E118" i="36"/>
  <c r="B119" i="36"/>
  <c r="F119" i="36"/>
  <c r="C120" i="36"/>
  <c r="G120" i="36"/>
  <c r="D121" i="36"/>
  <c r="H121" i="36"/>
  <c r="E122" i="36"/>
  <c r="B123" i="36"/>
  <c r="F123" i="36"/>
  <c r="C124" i="36"/>
  <c r="G124" i="36"/>
  <c r="D125" i="36"/>
  <c r="H125" i="36"/>
  <c r="E126" i="36"/>
  <c r="F95" i="36"/>
  <c r="E98" i="36"/>
  <c r="F99" i="36"/>
  <c r="F100" i="36"/>
  <c r="G101" i="36"/>
  <c r="F102" i="36"/>
  <c r="F103" i="36"/>
  <c r="E104" i="36"/>
  <c r="C105" i="36"/>
  <c r="H105" i="36"/>
  <c r="G106" i="36"/>
  <c r="E107" i="36"/>
  <c r="C108" i="36"/>
  <c r="B109" i="36"/>
  <c r="G109" i="36"/>
  <c r="E110" i="36"/>
  <c r="C111" i="36"/>
  <c r="G111" i="36"/>
  <c r="D112" i="36"/>
  <c r="H112" i="36"/>
  <c r="E113" i="36"/>
  <c r="B114" i="36"/>
  <c r="F114" i="36"/>
  <c r="C115" i="36"/>
  <c r="G115" i="36"/>
  <c r="D116" i="36"/>
  <c r="H116" i="36"/>
  <c r="E117" i="36"/>
  <c r="B118" i="36"/>
  <c r="F118" i="36"/>
  <c r="C119" i="36"/>
  <c r="G119" i="36"/>
  <c r="D120" i="36"/>
  <c r="H120" i="36"/>
  <c r="E121" i="36"/>
  <c r="B122" i="36"/>
  <c r="F122" i="36"/>
  <c r="C123" i="36"/>
  <c r="G123" i="36"/>
  <c r="D124" i="36"/>
  <c r="H124" i="36"/>
  <c r="E125" i="36"/>
  <c r="B126" i="36"/>
  <c r="F126" i="36"/>
  <c r="C127" i="36"/>
  <c r="G127" i="36"/>
  <c r="D128" i="36"/>
  <c r="H128" i="36"/>
  <c r="E129" i="36"/>
  <c r="B130" i="36"/>
  <c r="F130" i="36"/>
  <c r="C131" i="36"/>
  <c r="G131" i="36"/>
  <c r="D132" i="36"/>
  <c r="H132" i="36"/>
  <c r="E133" i="36"/>
  <c r="B134" i="36"/>
  <c r="F134" i="36"/>
  <c r="C135" i="36"/>
  <c r="G135" i="36"/>
  <c r="D136" i="36"/>
  <c r="H136" i="36"/>
  <c r="E137" i="36"/>
  <c r="B138" i="36"/>
  <c r="F138" i="36"/>
  <c r="C139" i="36"/>
  <c r="G139" i="36"/>
  <c r="D140" i="36"/>
  <c r="H140" i="36"/>
  <c r="E141" i="36"/>
  <c r="B142" i="36"/>
  <c r="F142" i="36"/>
  <c r="C143" i="36"/>
  <c r="G143" i="36"/>
  <c r="D144" i="36"/>
  <c r="H144" i="36"/>
  <c r="E145" i="36"/>
  <c r="B146" i="36"/>
  <c r="F146" i="36"/>
  <c r="C147" i="36"/>
  <c r="G147" i="36"/>
  <c r="D148" i="36"/>
  <c r="H148" i="36"/>
  <c r="E149" i="36"/>
  <c r="B150" i="36"/>
  <c r="B127" i="36"/>
  <c r="C128" i="36"/>
  <c r="D129" i="36"/>
  <c r="E130" i="36"/>
  <c r="F131" i="36"/>
  <c r="G132" i="36"/>
  <c r="H133" i="36"/>
  <c r="B135" i="36"/>
  <c r="C136" i="36"/>
  <c r="D137" i="36"/>
  <c r="E138" i="36"/>
  <c r="F139" i="36"/>
  <c r="G140" i="36"/>
  <c r="H141" i="36"/>
  <c r="B143" i="36"/>
  <c r="C144" i="36"/>
  <c r="D145" i="36"/>
  <c r="E146" i="36"/>
  <c r="F147" i="36"/>
  <c r="G148" i="36"/>
  <c r="H149" i="36"/>
  <c r="F150" i="36"/>
  <c r="C151" i="36"/>
  <c r="G151" i="36"/>
  <c r="D152" i="36"/>
  <c r="H152" i="36"/>
  <c r="E153" i="36"/>
  <c r="B154" i="36"/>
  <c r="F154" i="36"/>
  <c r="C155" i="36"/>
  <c r="G155" i="36"/>
  <c r="D156" i="36"/>
  <c r="H156" i="36"/>
  <c r="E157" i="36"/>
  <c r="B158" i="36"/>
  <c r="F158" i="36"/>
  <c r="C159" i="36"/>
  <c r="G159" i="36"/>
  <c r="D160" i="36"/>
  <c r="H160" i="36"/>
  <c r="E161" i="36"/>
  <c r="B162" i="36"/>
  <c r="F162" i="36"/>
  <c r="C163" i="36"/>
  <c r="G163" i="36"/>
  <c r="D164" i="36"/>
  <c r="H164" i="36"/>
  <c r="E165" i="36"/>
  <c r="B166" i="36"/>
  <c r="F166" i="36"/>
  <c r="C167" i="36"/>
  <c r="G167" i="36"/>
  <c r="D168" i="36"/>
  <c r="H168" i="36"/>
  <c r="E169" i="36"/>
  <c r="B170" i="36"/>
  <c r="F170" i="36"/>
  <c r="C171" i="36"/>
  <c r="G171" i="36"/>
  <c r="D172" i="36"/>
  <c r="H172" i="36"/>
  <c r="E173" i="36"/>
  <c r="B174" i="36"/>
  <c r="F174" i="36"/>
  <c r="C175" i="36"/>
  <c r="G175" i="36"/>
  <c r="D176" i="36"/>
  <c r="H176" i="36"/>
  <c r="E177" i="36"/>
  <c r="B178" i="36"/>
  <c r="F178" i="36"/>
  <c r="C179" i="36"/>
  <c r="G179" i="36"/>
  <c r="D180" i="36"/>
  <c r="H180" i="36"/>
  <c r="E181" i="36"/>
  <c r="B182" i="36"/>
  <c r="F182" i="36"/>
  <c r="C183" i="36"/>
  <c r="G183" i="36"/>
  <c r="D184" i="36"/>
  <c r="H184" i="36"/>
  <c r="E185" i="36"/>
  <c r="B186" i="36"/>
  <c r="F186" i="36"/>
  <c r="D127" i="36"/>
  <c r="E128" i="36"/>
  <c r="F129" i="36"/>
  <c r="G130" i="36"/>
  <c r="H131" i="36"/>
  <c r="B133" i="36"/>
  <c r="C134" i="36"/>
  <c r="D135" i="36"/>
  <c r="E136" i="36"/>
  <c r="F137" i="36"/>
  <c r="G138" i="36"/>
  <c r="H139" i="36"/>
  <c r="B141" i="36"/>
  <c r="C142" i="36"/>
  <c r="D143" i="36"/>
  <c r="E144" i="36"/>
  <c r="F145" i="36"/>
  <c r="G146" i="36"/>
  <c r="H147" i="36"/>
  <c r="B149" i="36"/>
  <c r="C150" i="36"/>
  <c r="G150" i="36"/>
  <c r="D151" i="36"/>
  <c r="H151" i="36"/>
  <c r="E152" i="36"/>
  <c r="B153" i="36"/>
  <c r="F153" i="36"/>
  <c r="C154" i="36"/>
  <c r="G154" i="36"/>
  <c r="D155" i="36"/>
  <c r="H155" i="36"/>
  <c r="E156" i="36"/>
  <c r="B157" i="36"/>
  <c r="F157" i="36"/>
  <c r="C158" i="36"/>
  <c r="G158" i="36"/>
  <c r="D159" i="36"/>
  <c r="H159" i="36"/>
  <c r="E160" i="36"/>
  <c r="B161" i="36"/>
  <c r="F161" i="36"/>
  <c r="C162" i="36"/>
  <c r="G162" i="36"/>
  <c r="D163" i="36"/>
  <c r="H163" i="36"/>
  <c r="E164" i="36"/>
  <c r="B165" i="36"/>
  <c r="F165" i="36"/>
  <c r="C166" i="36"/>
  <c r="G166" i="36"/>
  <c r="D167" i="36"/>
  <c r="H167" i="36"/>
  <c r="E168" i="36"/>
  <c r="B169" i="36"/>
  <c r="F169" i="36"/>
  <c r="C170" i="36"/>
  <c r="G170" i="36"/>
  <c r="D171" i="36"/>
  <c r="H171" i="36"/>
  <c r="E172" i="36"/>
  <c r="B173" i="36"/>
  <c r="F173" i="36"/>
  <c r="C174" i="36"/>
  <c r="G174" i="36"/>
  <c r="D175" i="36"/>
  <c r="H175" i="36"/>
  <c r="E176" i="36"/>
  <c r="B177" i="36"/>
  <c r="F177" i="36"/>
  <c r="C178" i="36"/>
  <c r="G178" i="36"/>
  <c r="D179" i="36"/>
  <c r="H179" i="36"/>
  <c r="E180" i="36"/>
  <c r="B181" i="36"/>
  <c r="F181" i="36"/>
  <c r="C182" i="36"/>
  <c r="G182" i="36"/>
  <c r="D183" i="36"/>
  <c r="H183" i="36"/>
  <c r="E184" i="36"/>
  <c r="B185" i="36"/>
  <c r="F185" i="36"/>
  <c r="C186" i="36"/>
  <c r="G186" i="36"/>
  <c r="D187" i="36"/>
  <c r="H187" i="36"/>
  <c r="E188" i="36"/>
  <c r="B189" i="36"/>
  <c r="F189" i="36"/>
  <c r="C190" i="36"/>
  <c r="G190" i="36"/>
  <c r="D191" i="36"/>
  <c r="H191" i="36"/>
  <c r="E192" i="36"/>
  <c r="F127" i="36"/>
  <c r="G128" i="36"/>
  <c r="H129" i="36"/>
  <c r="B131" i="36"/>
  <c r="C132" i="36"/>
  <c r="D133" i="36"/>
  <c r="E134" i="36"/>
  <c r="F135" i="36"/>
  <c r="G136" i="36"/>
  <c r="H137" i="36"/>
  <c r="B139" i="36"/>
  <c r="C140" i="36"/>
  <c r="D141" i="36"/>
  <c r="E142" i="36"/>
  <c r="F143" i="36"/>
  <c r="G144" i="36"/>
  <c r="H145" i="36"/>
  <c r="B147" i="36"/>
  <c r="C148" i="36"/>
  <c r="D149" i="36"/>
  <c r="D150" i="36"/>
  <c r="H150" i="36"/>
  <c r="E151" i="36"/>
  <c r="B152" i="36"/>
  <c r="F152" i="36"/>
  <c r="C153" i="36"/>
  <c r="G153" i="36"/>
  <c r="D154" i="36"/>
  <c r="H154" i="36"/>
  <c r="E155" i="36"/>
  <c r="B156" i="36"/>
  <c r="F156" i="36"/>
  <c r="C157" i="36"/>
  <c r="G157" i="36"/>
  <c r="D158" i="36"/>
  <c r="H158" i="36"/>
  <c r="E159" i="36"/>
  <c r="B160" i="36"/>
  <c r="F160" i="36"/>
  <c r="C161" i="36"/>
  <c r="G161" i="36"/>
  <c r="D162" i="36"/>
  <c r="H162" i="36"/>
  <c r="E163" i="36"/>
  <c r="B164" i="36"/>
  <c r="F164" i="36"/>
  <c r="C165" i="36"/>
  <c r="G165" i="36"/>
  <c r="D166" i="36"/>
  <c r="H166" i="36"/>
  <c r="E167" i="36"/>
  <c r="B168" i="36"/>
  <c r="F168" i="36"/>
  <c r="C169" i="36"/>
  <c r="G169" i="36"/>
  <c r="D170" i="36"/>
  <c r="H170" i="36"/>
  <c r="E171" i="36"/>
  <c r="B172" i="36"/>
  <c r="F172" i="36"/>
  <c r="C173" i="36"/>
  <c r="G173" i="36"/>
  <c r="D174" i="36"/>
  <c r="H174" i="36"/>
  <c r="E175" i="36"/>
  <c r="B176" i="36"/>
  <c r="F176" i="36"/>
  <c r="C177" i="36"/>
  <c r="G177" i="36"/>
  <c r="D178" i="36"/>
  <c r="H178" i="36"/>
  <c r="E179" i="36"/>
  <c r="B180" i="36"/>
  <c r="F180" i="36"/>
  <c r="C181" i="36"/>
  <c r="G181" i="36"/>
  <c r="D182" i="36"/>
  <c r="H182" i="36"/>
  <c r="E183" i="36"/>
  <c r="B184" i="36"/>
  <c r="H127" i="36"/>
  <c r="E132" i="36"/>
  <c r="B137" i="36"/>
  <c r="F141" i="36"/>
  <c r="C146" i="36"/>
  <c r="E150" i="36"/>
  <c r="G152" i="36"/>
  <c r="B155" i="36"/>
  <c r="D157" i="36"/>
  <c r="F159" i="36"/>
  <c r="H161" i="36"/>
  <c r="C164" i="36"/>
  <c r="E166" i="36"/>
  <c r="G168" i="36"/>
  <c r="B171" i="36"/>
  <c r="D173" i="36"/>
  <c r="F175" i="36"/>
  <c r="H177" i="36"/>
  <c r="C180" i="36"/>
  <c r="E182" i="36"/>
  <c r="F184" i="36"/>
  <c r="G185" i="36"/>
  <c r="H186" i="36"/>
  <c r="F187" i="36"/>
  <c r="D188" i="36"/>
  <c r="C189" i="36"/>
  <c r="H189" i="36"/>
  <c r="F190" i="36"/>
  <c r="E191" i="36"/>
  <c r="C192" i="36"/>
  <c r="H192" i="36"/>
  <c r="E193" i="36"/>
  <c r="B194" i="36"/>
  <c r="F194" i="36"/>
  <c r="C195" i="36"/>
  <c r="G195" i="36"/>
  <c r="D196" i="36"/>
  <c r="H196" i="36"/>
  <c r="E197" i="36"/>
  <c r="B198" i="36"/>
  <c r="F198" i="36"/>
  <c r="C199" i="36"/>
  <c r="G199" i="36"/>
  <c r="D200" i="36"/>
  <c r="H200" i="36"/>
  <c r="E201" i="36"/>
  <c r="B202" i="36"/>
  <c r="F202" i="36"/>
  <c r="C203" i="36"/>
  <c r="G203" i="36"/>
  <c r="D204" i="36"/>
  <c r="H204" i="36"/>
  <c r="E205" i="36"/>
  <c r="B206" i="36"/>
  <c r="F206" i="36"/>
  <c r="B129" i="36"/>
  <c r="F133" i="36"/>
  <c r="C138" i="36"/>
  <c r="G142" i="36"/>
  <c r="D147" i="36"/>
  <c r="B151" i="36"/>
  <c r="D153" i="36"/>
  <c r="F155" i="36"/>
  <c r="H157" i="36"/>
  <c r="C160" i="36"/>
  <c r="E162" i="36"/>
  <c r="G164" i="36"/>
  <c r="B167" i="36"/>
  <c r="D169" i="36"/>
  <c r="F171" i="36"/>
  <c r="H173" i="36"/>
  <c r="C176" i="36"/>
  <c r="E178" i="36"/>
  <c r="G180" i="36"/>
  <c r="B183" i="36"/>
  <c r="G184" i="36"/>
  <c r="H185" i="36"/>
  <c r="B187" i="36"/>
  <c r="G187" i="36"/>
  <c r="F188" i="36"/>
  <c r="D189" i="36"/>
  <c r="B190" i="36"/>
  <c r="H190" i="36"/>
  <c r="F191" i="36"/>
  <c r="D192" i="36"/>
  <c r="B193" i="36"/>
  <c r="F193" i="36"/>
  <c r="C194" i="36"/>
  <c r="G194" i="36"/>
  <c r="D195" i="36"/>
  <c r="H195" i="36"/>
  <c r="E196" i="36"/>
  <c r="B197" i="36"/>
  <c r="F197" i="36"/>
  <c r="C198" i="36"/>
  <c r="G198" i="36"/>
  <c r="D199" i="36"/>
  <c r="H199" i="36"/>
  <c r="E200" i="36"/>
  <c r="B201" i="36"/>
  <c r="F201" i="36"/>
  <c r="C202" i="36"/>
  <c r="G202" i="36"/>
  <c r="D203" i="36"/>
  <c r="H203" i="36"/>
  <c r="E204" i="36"/>
  <c r="B205" i="36"/>
  <c r="F205" i="36"/>
  <c r="C206" i="36"/>
  <c r="G206" i="36"/>
  <c r="D207" i="36"/>
  <c r="H207" i="36"/>
  <c r="E208" i="36"/>
  <c r="B209" i="36"/>
  <c r="F209" i="36"/>
  <c r="C210" i="36"/>
  <c r="G210" i="36"/>
  <c r="D211" i="36"/>
  <c r="H211" i="36"/>
  <c r="E212" i="36"/>
  <c r="B213" i="36"/>
  <c r="F213" i="36"/>
  <c r="C214" i="36"/>
  <c r="G214" i="36"/>
  <c r="D215" i="36"/>
  <c r="H215" i="36"/>
  <c r="E216" i="36"/>
  <c r="B217" i="36"/>
  <c r="F217" i="36"/>
  <c r="C218" i="36"/>
  <c r="G218" i="36"/>
  <c r="D219" i="36"/>
  <c r="H219" i="36"/>
  <c r="E220" i="36"/>
  <c r="B221" i="36"/>
  <c r="F221" i="36"/>
  <c r="C222" i="36"/>
  <c r="G222" i="36"/>
  <c r="D223" i="36"/>
  <c r="H223" i="36"/>
  <c r="C130" i="36"/>
  <c r="G134" i="36"/>
  <c r="D139" i="36"/>
  <c r="H143" i="36"/>
  <c r="E148" i="36"/>
  <c r="F151" i="36"/>
  <c r="H153" i="36"/>
  <c r="C156" i="36"/>
  <c r="E158" i="36"/>
  <c r="G160" i="36"/>
  <c r="B163" i="36"/>
  <c r="D165" i="36"/>
  <c r="F167" i="36"/>
  <c r="H169" i="36"/>
  <c r="C172" i="36"/>
  <c r="E174" i="36"/>
  <c r="G176" i="36"/>
  <c r="B179" i="36"/>
  <c r="D181" i="36"/>
  <c r="F183" i="36"/>
  <c r="C185" i="36"/>
  <c r="D186" i="36"/>
  <c r="C187" i="36"/>
  <c r="B188" i="36"/>
  <c r="G188" i="36"/>
  <c r="E189" i="36"/>
  <c r="D190" i="36"/>
  <c r="B191" i="36"/>
  <c r="G191" i="36"/>
  <c r="F192" i="36"/>
  <c r="C193" i="36"/>
  <c r="G193" i="36"/>
  <c r="D194" i="36"/>
  <c r="H194" i="36"/>
  <c r="E195" i="36"/>
  <c r="B196" i="36"/>
  <c r="F196" i="36"/>
  <c r="C197" i="36"/>
  <c r="G197" i="36"/>
  <c r="D198" i="36"/>
  <c r="H198" i="36"/>
  <c r="E199" i="36"/>
  <c r="B200" i="36"/>
  <c r="F200" i="36"/>
  <c r="C201" i="36"/>
  <c r="G201" i="36"/>
  <c r="D202" i="36"/>
  <c r="H202" i="36"/>
  <c r="E203" i="36"/>
  <c r="B204" i="36"/>
  <c r="F204" i="36"/>
  <c r="C205" i="36"/>
  <c r="G205" i="36"/>
  <c r="D206" i="36"/>
  <c r="H206" i="36"/>
  <c r="E207" i="36"/>
  <c r="B208" i="36"/>
  <c r="F208" i="36"/>
  <c r="C209" i="36"/>
  <c r="G209" i="36"/>
  <c r="D210" i="36"/>
  <c r="H210" i="36"/>
  <c r="E211" i="36"/>
  <c r="B212" i="36"/>
  <c r="F212" i="36"/>
  <c r="C213" i="36"/>
  <c r="G213" i="36"/>
  <c r="D214" i="36"/>
  <c r="H214" i="36"/>
  <c r="E215" i="36"/>
  <c r="B216" i="36"/>
  <c r="F216" i="36"/>
  <c r="C217" i="36"/>
  <c r="G217" i="36"/>
  <c r="D218" i="36"/>
  <c r="H218" i="36"/>
  <c r="E219" i="36"/>
  <c r="B220" i="36"/>
  <c r="F220" i="36"/>
  <c r="C221" i="36"/>
  <c r="G221" i="36"/>
  <c r="D222" i="36"/>
  <c r="H222" i="36"/>
  <c r="E223" i="36"/>
  <c r="B224" i="36"/>
  <c r="D131" i="36"/>
  <c r="F149" i="36"/>
  <c r="B159" i="36"/>
  <c r="C168" i="36"/>
  <c r="D177" i="36"/>
  <c r="D185" i="36"/>
  <c r="H188" i="36"/>
  <c r="B192" i="36"/>
  <c r="E194" i="36"/>
  <c r="G196" i="36"/>
  <c r="B199" i="36"/>
  <c r="D201" i="36"/>
  <c r="F203" i="36"/>
  <c r="H205" i="36"/>
  <c r="F207" i="36"/>
  <c r="G208" i="36"/>
  <c r="H209" i="36"/>
  <c r="B211" i="36"/>
  <c r="C212" i="36"/>
  <c r="D213" i="36"/>
  <c r="E214" i="36"/>
  <c r="F215" i="36"/>
  <c r="G216" i="36"/>
  <c r="H217" i="36"/>
  <c r="B219" i="36"/>
  <c r="C220" i="36"/>
  <c r="D221" i="36"/>
  <c r="E222" i="36"/>
  <c r="F223" i="36"/>
  <c r="E224" i="36"/>
  <c r="B225" i="36"/>
  <c r="F225" i="36"/>
  <c r="C226" i="36"/>
  <c r="G226" i="36"/>
  <c r="D227" i="36"/>
  <c r="H227" i="36"/>
  <c r="E228" i="36"/>
  <c r="B229" i="36"/>
  <c r="F229" i="36"/>
  <c r="C230" i="36"/>
  <c r="G230" i="36"/>
  <c r="D231" i="36"/>
  <c r="H231" i="36"/>
  <c r="E232" i="36"/>
  <c r="B233" i="36"/>
  <c r="F233" i="36"/>
  <c r="C234" i="36"/>
  <c r="G234" i="36"/>
  <c r="D235" i="36"/>
  <c r="H235" i="36"/>
  <c r="E236" i="36"/>
  <c r="B237" i="36"/>
  <c r="F237" i="36"/>
  <c r="C238" i="36"/>
  <c r="G238" i="36"/>
  <c r="D239" i="36"/>
  <c r="H239" i="36"/>
  <c r="E240" i="36"/>
  <c r="B241" i="36"/>
  <c r="F241" i="36"/>
  <c r="C242" i="36"/>
  <c r="G242" i="36"/>
  <c r="D243" i="36"/>
  <c r="H243" i="36"/>
  <c r="E244" i="36"/>
  <c r="B245" i="36"/>
  <c r="F245" i="36"/>
  <c r="C246" i="36"/>
  <c r="G246" i="36"/>
  <c r="D247" i="36"/>
  <c r="H247" i="36"/>
  <c r="E248" i="36"/>
  <c r="B249" i="36"/>
  <c r="F249" i="36"/>
  <c r="C250" i="36"/>
  <c r="G250" i="36"/>
  <c r="D251" i="36"/>
  <c r="H251" i="36"/>
  <c r="E252" i="36"/>
  <c r="B253" i="36"/>
  <c r="F253" i="36"/>
  <c r="C254" i="36"/>
  <c r="G254" i="36"/>
  <c r="D255" i="36"/>
  <c r="H255" i="36"/>
  <c r="E256" i="36"/>
  <c r="B257" i="36"/>
  <c r="F257" i="36"/>
  <c r="C258" i="36"/>
  <c r="G258" i="36"/>
  <c r="D259" i="36"/>
  <c r="H259" i="36"/>
  <c r="E260" i="36"/>
  <c r="B261" i="36"/>
  <c r="F261" i="36"/>
  <c r="C262" i="36"/>
  <c r="G262" i="36"/>
  <c r="D263" i="36"/>
  <c r="H263" i="36"/>
  <c r="E264" i="36"/>
  <c r="B265" i="36"/>
  <c r="F265" i="36"/>
  <c r="C266" i="36"/>
  <c r="G266" i="36"/>
  <c r="D267" i="36"/>
  <c r="H267" i="36"/>
  <c r="E268" i="36"/>
  <c r="B269" i="36"/>
  <c r="F269" i="36"/>
  <c r="C270" i="36"/>
  <c r="G270" i="36"/>
  <c r="D271" i="36"/>
  <c r="H271" i="36"/>
  <c r="E272" i="36"/>
  <c r="B273" i="36"/>
  <c r="F273" i="36"/>
  <c r="C274" i="36"/>
  <c r="G274" i="36"/>
  <c r="D275" i="36"/>
  <c r="H275" i="36"/>
  <c r="E276" i="36"/>
  <c r="B277" i="36"/>
  <c r="F277" i="36"/>
  <c r="C278" i="36"/>
  <c r="G278" i="36"/>
  <c r="D279" i="36"/>
  <c r="H279" i="36"/>
  <c r="E280" i="36"/>
  <c r="B281" i="36"/>
  <c r="F281" i="36"/>
  <c r="C282" i="36"/>
  <c r="G282" i="36"/>
  <c r="D283" i="36"/>
  <c r="H283" i="36"/>
  <c r="E284" i="36"/>
  <c r="B285" i="36"/>
  <c r="F285" i="36"/>
  <c r="C286" i="36"/>
  <c r="G286" i="36"/>
  <c r="D287" i="36"/>
  <c r="H287" i="36"/>
  <c r="E288" i="36"/>
  <c r="B289" i="36"/>
  <c r="F289" i="36"/>
  <c r="C290" i="36"/>
  <c r="G290" i="36"/>
  <c r="D291" i="36"/>
  <c r="H291" i="36"/>
  <c r="E292" i="36"/>
  <c r="B293" i="36"/>
  <c r="F293" i="36"/>
  <c r="C294" i="36"/>
  <c r="G294" i="36"/>
  <c r="D295" i="36"/>
  <c r="H295" i="36"/>
  <c r="E296" i="36"/>
  <c r="B297" i="36"/>
  <c r="F297" i="36"/>
  <c r="C298" i="36"/>
  <c r="G298" i="36"/>
  <c r="D299" i="36"/>
  <c r="H299" i="36"/>
  <c r="E300" i="36"/>
  <c r="B301" i="36"/>
  <c r="F301" i="36"/>
  <c r="C302" i="36"/>
  <c r="G302" i="36"/>
  <c r="D303" i="36"/>
  <c r="H303" i="36"/>
  <c r="E304" i="36"/>
  <c r="H135" i="36"/>
  <c r="C152" i="36"/>
  <c r="D161" i="36"/>
  <c r="E170" i="36"/>
  <c r="F179" i="36"/>
  <c r="E186" i="36"/>
  <c r="G189" i="36"/>
  <c r="G192" i="36"/>
  <c r="B195" i="36"/>
  <c r="D197" i="36"/>
  <c r="F199" i="36"/>
  <c r="H201" i="36"/>
  <c r="C204" i="36"/>
  <c r="E206" i="36"/>
  <c r="G207" i="36"/>
  <c r="H208" i="36"/>
  <c r="B210" i="36"/>
  <c r="C211" i="36"/>
  <c r="D212" i="36"/>
  <c r="E213" i="36"/>
  <c r="F214" i="36"/>
  <c r="G215" i="36"/>
  <c r="H216" i="36"/>
  <c r="B218" i="36"/>
  <c r="C219" i="36"/>
  <c r="D220" i="36"/>
  <c r="E221" i="36"/>
  <c r="F222" i="36"/>
  <c r="G223" i="36"/>
  <c r="F224" i="36"/>
  <c r="C225" i="36"/>
  <c r="G225" i="36"/>
  <c r="D226" i="36"/>
  <c r="H226" i="36"/>
  <c r="E227" i="36"/>
  <c r="B228" i="36"/>
  <c r="F228" i="36"/>
  <c r="C229" i="36"/>
  <c r="G229" i="36"/>
  <c r="D230" i="36"/>
  <c r="H230" i="36"/>
  <c r="E231" i="36"/>
  <c r="B232" i="36"/>
  <c r="F232" i="36"/>
  <c r="C233" i="36"/>
  <c r="G233" i="36"/>
  <c r="D234" i="36"/>
  <c r="H234" i="36"/>
  <c r="E235" i="36"/>
  <c r="B236" i="36"/>
  <c r="F236" i="36"/>
  <c r="C237" i="36"/>
  <c r="G237" i="36"/>
  <c r="D238" i="36"/>
  <c r="H238" i="36"/>
  <c r="E239" i="36"/>
  <c r="B240" i="36"/>
  <c r="F240" i="36"/>
  <c r="C241" i="36"/>
  <c r="G241" i="36"/>
  <c r="D242" i="36"/>
  <c r="E140" i="36"/>
  <c r="E154" i="36"/>
  <c r="F163" i="36"/>
  <c r="G172" i="36"/>
  <c r="H181" i="36"/>
  <c r="E187" i="36"/>
  <c r="E190" i="36"/>
  <c r="D193" i="36"/>
  <c r="F195" i="36"/>
  <c r="H197" i="36"/>
  <c r="C200" i="36"/>
  <c r="E202" i="36"/>
  <c r="G204" i="36"/>
  <c r="B207" i="36"/>
  <c r="C208" i="36"/>
  <c r="D209" i="36"/>
  <c r="E210" i="36"/>
  <c r="F211" i="36"/>
  <c r="G212" i="36"/>
  <c r="H213" i="36"/>
  <c r="B215" i="36"/>
  <c r="C216" i="36"/>
  <c r="D217" i="36"/>
  <c r="E218" i="36"/>
  <c r="F219" i="36"/>
  <c r="G220" i="36"/>
  <c r="H221" i="36"/>
  <c r="B223" i="36"/>
  <c r="C224" i="36"/>
  <c r="G224" i="36"/>
  <c r="D225" i="36"/>
  <c r="H225" i="36"/>
  <c r="E226" i="36"/>
  <c r="B227" i="36"/>
  <c r="F227" i="36"/>
  <c r="C228" i="36"/>
  <c r="G228" i="36"/>
  <c r="D229" i="36"/>
  <c r="H229" i="36"/>
  <c r="E230" i="36"/>
  <c r="B231" i="36"/>
  <c r="F231" i="36"/>
  <c r="C232" i="36"/>
  <c r="G232" i="36"/>
  <c r="D233" i="36"/>
  <c r="H233" i="36"/>
  <c r="E234" i="36"/>
  <c r="B235" i="36"/>
  <c r="F235" i="36"/>
  <c r="C236" i="36"/>
  <c r="G236" i="36"/>
  <c r="D237" i="36"/>
  <c r="H237" i="36"/>
  <c r="E238" i="36"/>
  <c r="B239" i="36"/>
  <c r="F239" i="36"/>
  <c r="C240" i="36"/>
  <c r="G240" i="36"/>
  <c r="D241" i="36"/>
  <c r="H241" i="36"/>
  <c r="E242" i="36"/>
  <c r="B243" i="36"/>
  <c r="F243" i="36"/>
  <c r="C244" i="36"/>
  <c r="G244" i="36"/>
  <c r="D245" i="36"/>
  <c r="H245" i="36"/>
  <c r="E246" i="36"/>
  <c r="B247" i="36"/>
  <c r="F247" i="36"/>
  <c r="C248" i="36"/>
  <c r="G248" i="36"/>
  <c r="D249" i="36"/>
  <c r="H249" i="36"/>
  <c r="E250" i="36"/>
  <c r="B251" i="36"/>
  <c r="F251" i="36"/>
  <c r="C252" i="36"/>
  <c r="G252" i="36"/>
  <c r="D253" i="36"/>
  <c r="H253" i="36"/>
  <c r="E254" i="36"/>
  <c r="B255" i="36"/>
  <c r="F255" i="36"/>
  <c r="C256" i="36"/>
  <c r="G256" i="36"/>
  <c r="D257" i="36"/>
  <c r="H257" i="36"/>
  <c r="E258" i="36"/>
  <c r="B259" i="36"/>
  <c r="F259" i="36"/>
  <c r="C260" i="36"/>
  <c r="G260" i="36"/>
  <c r="D261" i="36"/>
  <c r="H261" i="36"/>
  <c r="E262" i="36"/>
  <c r="B263" i="36"/>
  <c r="F263" i="36"/>
  <c r="C264" i="36"/>
  <c r="G264" i="36"/>
  <c r="D265" i="36"/>
  <c r="H265" i="36"/>
  <c r="E266" i="36"/>
  <c r="B267" i="36"/>
  <c r="F267" i="36"/>
  <c r="C268" i="36"/>
  <c r="G268" i="36"/>
  <c r="D269" i="36"/>
  <c r="H269" i="36"/>
  <c r="E270" i="36"/>
  <c r="B271" i="36"/>
  <c r="F271" i="36"/>
  <c r="C272" i="36"/>
  <c r="G272" i="36"/>
  <c r="D273" i="36"/>
  <c r="H273" i="36"/>
  <c r="E274" i="36"/>
  <c r="B275" i="36"/>
  <c r="F275" i="36"/>
  <c r="C276" i="36"/>
  <c r="G276" i="36"/>
  <c r="D277" i="36"/>
  <c r="H277" i="36"/>
  <c r="E278" i="36"/>
  <c r="B279" i="36"/>
  <c r="F279" i="36"/>
  <c r="C280" i="36"/>
  <c r="G280" i="36"/>
  <c r="D281" i="36"/>
  <c r="H281" i="36"/>
  <c r="E282" i="36"/>
  <c r="B283" i="36"/>
  <c r="F283" i="36"/>
  <c r="C284" i="36"/>
  <c r="G284" i="36"/>
  <c r="D285" i="36"/>
  <c r="H285" i="36"/>
  <c r="E286" i="36"/>
  <c r="B287" i="36"/>
  <c r="F287" i="36"/>
  <c r="C288" i="36"/>
  <c r="G288" i="36"/>
  <c r="D289" i="36"/>
  <c r="H289" i="36"/>
  <c r="E290" i="36"/>
  <c r="B291" i="36"/>
  <c r="F291" i="36"/>
  <c r="C292" i="36"/>
  <c r="G292" i="36"/>
  <c r="D293" i="36"/>
  <c r="H293" i="36"/>
  <c r="E294" i="36"/>
  <c r="B295" i="36"/>
  <c r="F295" i="36"/>
  <c r="C296" i="36"/>
  <c r="G296" i="36"/>
  <c r="D297" i="36"/>
  <c r="H297" i="36"/>
  <c r="E298" i="36"/>
  <c r="B299" i="36"/>
  <c r="F299" i="36"/>
  <c r="C300" i="36"/>
  <c r="G300" i="36"/>
  <c r="D301" i="36"/>
  <c r="H301" i="36"/>
  <c r="E302" i="36"/>
  <c r="B303" i="36"/>
  <c r="F303" i="36"/>
  <c r="C304" i="36"/>
  <c r="G304" i="36"/>
  <c r="B145" i="36"/>
  <c r="C184" i="36"/>
  <c r="C196" i="36"/>
  <c r="D205" i="36"/>
  <c r="F210" i="36"/>
  <c r="C215" i="36"/>
  <c r="G219" i="36"/>
  <c r="D224" i="36"/>
  <c r="F226" i="36"/>
  <c r="H228" i="36"/>
  <c r="C231" i="36"/>
  <c r="E233" i="36"/>
  <c r="G235" i="36"/>
  <c r="B238" i="36"/>
  <c r="D240" i="36"/>
  <c r="F242" i="36"/>
  <c r="G243" i="36"/>
  <c r="H244" i="36"/>
  <c r="B246" i="36"/>
  <c r="C247" i="36"/>
  <c r="D248" i="36"/>
  <c r="E249" i="36"/>
  <c r="F250" i="36"/>
  <c r="G251" i="36"/>
  <c r="H252" i="36"/>
  <c r="B254" i="36"/>
  <c r="C255" i="36"/>
  <c r="D256" i="36"/>
  <c r="E257" i="36"/>
  <c r="F258" i="36"/>
  <c r="G259" i="36"/>
  <c r="H260" i="36"/>
  <c r="B262" i="36"/>
  <c r="C263" i="36"/>
  <c r="D264" i="36"/>
  <c r="E265" i="36"/>
  <c r="F266" i="36"/>
  <c r="G267" i="36"/>
  <c r="H268" i="36"/>
  <c r="B270" i="36"/>
  <c r="C271" i="36"/>
  <c r="D272" i="36"/>
  <c r="E273" i="36"/>
  <c r="F274" i="36"/>
  <c r="G275" i="36"/>
  <c r="H276" i="36"/>
  <c r="B278" i="36"/>
  <c r="C279" i="36"/>
  <c r="D280" i="36"/>
  <c r="E281" i="36"/>
  <c r="F282" i="36"/>
  <c r="G283" i="36"/>
  <c r="H284" i="36"/>
  <c r="B286" i="36"/>
  <c r="C287" i="36"/>
  <c r="D288" i="36"/>
  <c r="E289" i="36"/>
  <c r="F290" i="36"/>
  <c r="G291" i="36"/>
  <c r="H292" i="36"/>
  <c r="B294" i="36"/>
  <c r="C295" i="36"/>
  <c r="D296" i="36"/>
  <c r="E297" i="36"/>
  <c r="F298" i="36"/>
  <c r="G299" i="36"/>
  <c r="H300" i="36"/>
  <c r="G156" i="36"/>
  <c r="C188" i="36"/>
  <c r="E198" i="36"/>
  <c r="C207" i="36"/>
  <c r="G211" i="36"/>
  <c r="D216" i="36"/>
  <c r="H220" i="36"/>
  <c r="H224" i="36"/>
  <c r="C227" i="36"/>
  <c r="E229" i="36"/>
  <c r="G231" i="36"/>
  <c r="B234" i="36"/>
  <c r="D236" i="36"/>
  <c r="F238" i="36"/>
  <c r="H240" i="36"/>
  <c r="H242" i="36"/>
  <c r="B244" i="36"/>
  <c r="C245" i="36"/>
  <c r="D246" i="36"/>
  <c r="E247" i="36"/>
  <c r="F248" i="36"/>
  <c r="G249" i="36"/>
  <c r="H250" i="36"/>
  <c r="B252" i="36"/>
  <c r="C253" i="36"/>
  <c r="D254" i="36"/>
  <c r="E255" i="36"/>
  <c r="F256" i="36"/>
  <c r="G257" i="36"/>
  <c r="H258" i="36"/>
  <c r="B260" i="36"/>
  <c r="C261" i="36"/>
  <c r="D262" i="36"/>
  <c r="E263" i="36"/>
  <c r="F264" i="36"/>
  <c r="G265" i="36"/>
  <c r="H266" i="36"/>
  <c r="B268" i="36"/>
  <c r="C269" i="36"/>
  <c r="D270" i="36"/>
  <c r="E271" i="36"/>
  <c r="F272" i="36"/>
  <c r="G273" i="36"/>
  <c r="H274" i="36"/>
  <c r="B276" i="36"/>
  <c r="C277" i="36"/>
  <c r="D278" i="36"/>
  <c r="E279" i="36"/>
  <c r="F280" i="36"/>
  <c r="G281" i="36"/>
  <c r="H282" i="36"/>
  <c r="B284" i="36"/>
  <c r="C285" i="36"/>
  <c r="D286" i="36"/>
  <c r="E287" i="36"/>
  <c r="F288" i="36"/>
  <c r="G289" i="36"/>
  <c r="H290" i="36"/>
  <c r="B292" i="36"/>
  <c r="C293" i="36"/>
  <c r="D294" i="36"/>
  <c r="E295" i="36"/>
  <c r="F296" i="36"/>
  <c r="G297" i="36"/>
  <c r="H298" i="36"/>
  <c r="B300" i="36"/>
  <c r="C301" i="36"/>
  <c r="D302" i="36"/>
  <c r="E303" i="36"/>
  <c r="F304" i="36"/>
  <c r="D305" i="36"/>
  <c r="H305" i="36"/>
  <c r="E306" i="36"/>
  <c r="B307" i="36"/>
  <c r="F307" i="36"/>
  <c r="C308" i="36"/>
  <c r="G308" i="36"/>
  <c r="D309" i="36"/>
  <c r="H309" i="36"/>
  <c r="E310" i="36"/>
  <c r="B311" i="36"/>
  <c r="F311" i="36"/>
  <c r="C312" i="36"/>
  <c r="G312" i="36"/>
  <c r="D313" i="36"/>
  <c r="H313" i="36"/>
  <c r="B175" i="36"/>
  <c r="H193" i="36"/>
  <c r="B203" i="36"/>
  <c r="E209" i="36"/>
  <c r="B214" i="36"/>
  <c r="F218" i="36"/>
  <c r="C223" i="36"/>
  <c r="B226" i="36"/>
  <c r="D228" i="36"/>
  <c r="F230" i="36"/>
  <c r="H232" i="36"/>
  <c r="C235" i="36"/>
  <c r="E237" i="36"/>
  <c r="G239" i="36"/>
  <c r="B242" i="36"/>
  <c r="E243" i="36"/>
  <c r="F244" i="36"/>
  <c r="G245" i="36"/>
  <c r="H246" i="36"/>
  <c r="B248" i="36"/>
  <c r="C249" i="36"/>
  <c r="D250" i="36"/>
  <c r="E251" i="36"/>
  <c r="F252" i="36"/>
  <c r="G253" i="36"/>
  <c r="H254" i="36"/>
  <c r="B256" i="36"/>
  <c r="C257" i="36"/>
  <c r="D258" i="36"/>
  <c r="E259" i="36"/>
  <c r="F260" i="36"/>
  <c r="G261" i="36"/>
  <c r="H262" i="36"/>
  <c r="B264" i="36"/>
  <c r="C265" i="36"/>
  <c r="D266" i="36"/>
  <c r="E267" i="36"/>
  <c r="F268" i="36"/>
  <c r="G269" i="36"/>
  <c r="H270" i="36"/>
  <c r="B272" i="36"/>
  <c r="C273" i="36"/>
  <c r="D274" i="36"/>
  <c r="E275" i="36"/>
  <c r="F276" i="36"/>
  <c r="G277" i="36"/>
  <c r="H278" i="36"/>
  <c r="B280" i="36"/>
  <c r="C281" i="36"/>
  <c r="D282" i="36"/>
  <c r="E283" i="36"/>
  <c r="F284" i="36"/>
  <c r="G285" i="36"/>
  <c r="H286" i="36"/>
  <c r="B288" i="36"/>
  <c r="C289" i="36"/>
  <c r="D290" i="36"/>
  <c r="E291" i="36"/>
  <c r="F292" i="36"/>
  <c r="G293" i="36"/>
  <c r="H294" i="36"/>
  <c r="B296" i="36"/>
  <c r="C297" i="36"/>
  <c r="D298" i="36"/>
  <c r="E299" i="36"/>
  <c r="F300" i="36"/>
  <c r="G301" i="36"/>
  <c r="H302" i="36"/>
  <c r="B304" i="36"/>
  <c r="B305" i="36"/>
  <c r="F305" i="36"/>
  <c r="C306" i="36"/>
  <c r="G306" i="36"/>
  <c r="D307" i="36"/>
  <c r="H307" i="36"/>
  <c r="E308" i="36"/>
  <c r="B309" i="36"/>
  <c r="F309" i="36"/>
  <c r="C310" i="36"/>
  <c r="G310" i="36"/>
  <c r="D311" i="36"/>
  <c r="H311" i="36"/>
  <c r="E312" i="36"/>
  <c r="B313" i="36"/>
  <c r="F313" i="36"/>
  <c r="H165" i="36"/>
  <c r="H212" i="36"/>
  <c r="G227" i="36"/>
  <c r="H236" i="36"/>
  <c r="D244" i="36"/>
  <c r="H248" i="36"/>
  <c r="E253" i="36"/>
  <c r="B258" i="36"/>
  <c r="F262" i="36"/>
  <c r="C267" i="36"/>
  <c r="G271" i="36"/>
  <c r="D276" i="36"/>
  <c r="H280" i="36"/>
  <c r="E285" i="36"/>
  <c r="B290" i="36"/>
  <c r="F294" i="36"/>
  <c r="C299" i="36"/>
  <c r="F302" i="36"/>
  <c r="H304" i="36"/>
  <c r="B306" i="36"/>
  <c r="C307" i="36"/>
  <c r="D308" i="36"/>
  <c r="E309" i="36"/>
  <c r="F310" i="36"/>
  <c r="G311" i="36"/>
  <c r="H312" i="36"/>
  <c r="B314" i="36"/>
  <c r="F314" i="36"/>
  <c r="C315" i="36"/>
  <c r="G315" i="36"/>
  <c r="D316" i="36"/>
  <c r="H316" i="36"/>
  <c r="E317" i="36"/>
  <c r="B318" i="36"/>
  <c r="F318" i="36"/>
  <c r="C319" i="36"/>
  <c r="G319" i="36"/>
  <c r="D320" i="36"/>
  <c r="H320" i="36"/>
  <c r="E321" i="36"/>
  <c r="B322" i="36"/>
  <c r="F322" i="36"/>
  <c r="C323" i="36"/>
  <c r="G323" i="36"/>
  <c r="D324" i="36"/>
  <c r="H324" i="36"/>
  <c r="E325" i="36"/>
  <c r="B326" i="36"/>
  <c r="F326" i="36"/>
  <c r="C327" i="36"/>
  <c r="G327" i="36"/>
  <c r="D328" i="36"/>
  <c r="H328" i="36"/>
  <c r="E329" i="36"/>
  <c r="B330" i="36"/>
  <c r="F330" i="36"/>
  <c r="C331" i="36"/>
  <c r="G331" i="36"/>
  <c r="D332" i="36"/>
  <c r="H332" i="36"/>
  <c r="E333" i="36"/>
  <c r="B334" i="36"/>
  <c r="F334" i="36"/>
  <c r="C335" i="36"/>
  <c r="G335" i="36"/>
  <c r="D336" i="36"/>
  <c r="H336" i="36"/>
  <c r="E337" i="36"/>
  <c r="B338" i="36"/>
  <c r="F338" i="36"/>
  <c r="C339" i="36"/>
  <c r="G339" i="36"/>
  <c r="D340" i="36"/>
  <c r="H340" i="36"/>
  <c r="E341" i="36"/>
  <c r="B342" i="36"/>
  <c r="F342" i="36"/>
  <c r="C343" i="36"/>
  <c r="G343" i="36"/>
  <c r="D344" i="36"/>
  <c r="H344" i="36"/>
  <c r="E345" i="36"/>
  <c r="B346" i="36"/>
  <c r="F346" i="36"/>
  <c r="C347" i="36"/>
  <c r="G347" i="36"/>
  <c r="D348" i="36"/>
  <c r="H348" i="36"/>
  <c r="E349" i="36"/>
  <c r="B350" i="36"/>
  <c r="F350" i="36"/>
  <c r="C351" i="36"/>
  <c r="G351" i="36"/>
  <c r="D352" i="36"/>
  <c r="H352" i="36"/>
  <c r="E353" i="36"/>
  <c r="B354" i="36"/>
  <c r="F354" i="36"/>
  <c r="C355" i="36"/>
  <c r="G355" i="36"/>
  <c r="D356" i="36"/>
  <c r="H356" i="36"/>
  <c r="E357" i="36"/>
  <c r="B358" i="36"/>
  <c r="F358" i="36"/>
  <c r="C359" i="36"/>
  <c r="G359" i="36"/>
  <c r="D360" i="36"/>
  <c r="H360" i="36"/>
  <c r="E361" i="36"/>
  <c r="B362" i="36"/>
  <c r="F362" i="36"/>
  <c r="C363" i="36"/>
  <c r="G363" i="36"/>
  <c r="D364" i="36"/>
  <c r="H364" i="36"/>
  <c r="E365" i="36"/>
  <c r="B366" i="36"/>
  <c r="F366" i="36"/>
  <c r="C367" i="36"/>
  <c r="G367" i="36"/>
  <c r="D368" i="36"/>
  <c r="H368" i="36"/>
  <c r="E369" i="36"/>
  <c r="B370" i="36"/>
  <c r="F370" i="36"/>
  <c r="C371" i="36"/>
  <c r="G371" i="36"/>
  <c r="D372" i="36"/>
  <c r="H372" i="36"/>
  <c r="B364" i="36"/>
  <c r="G365" i="36"/>
  <c r="E367" i="36"/>
  <c r="C369" i="36"/>
  <c r="H370" i="36"/>
  <c r="F372" i="36"/>
  <c r="E225" i="36"/>
  <c r="D252" i="36"/>
  <c r="F270" i="36"/>
  <c r="D284" i="36"/>
  <c r="B298" i="36"/>
  <c r="G305" i="36"/>
  <c r="C309" i="36"/>
  <c r="F312" i="36"/>
  <c r="B315" i="36"/>
  <c r="C316" i="36"/>
  <c r="H317" i="36"/>
  <c r="F319" i="36"/>
  <c r="G320" i="36"/>
  <c r="E322" i="36"/>
  <c r="C324" i="36"/>
  <c r="H325" i="36"/>
  <c r="F327" i="36"/>
  <c r="D329" i="36"/>
  <c r="B331" i="36"/>
  <c r="G332" i="36"/>
  <c r="E334" i="36"/>
  <c r="C336" i="36"/>
  <c r="H337" i="36"/>
  <c r="C340" i="36"/>
  <c r="H341" i="36"/>
  <c r="F343" i="36"/>
  <c r="D345" i="36"/>
  <c r="E346" i="36"/>
  <c r="C348" i="36"/>
  <c r="H349" i="36"/>
  <c r="F351" i="36"/>
  <c r="D353" i="36"/>
  <c r="E354" i="36"/>
  <c r="C356" i="36"/>
  <c r="C191" i="36"/>
  <c r="E217" i="36"/>
  <c r="B230" i="36"/>
  <c r="C239" i="36"/>
  <c r="E245" i="36"/>
  <c r="B250" i="36"/>
  <c r="F254" i="36"/>
  <c r="C259" i="36"/>
  <c r="G263" i="36"/>
  <c r="D268" i="36"/>
  <c r="H272" i="36"/>
  <c r="E277" i="36"/>
  <c r="B282" i="36"/>
  <c r="F286" i="36"/>
  <c r="C291" i="36"/>
  <c r="G295" i="36"/>
  <c r="D300" i="36"/>
  <c r="C303" i="36"/>
  <c r="C305" i="36"/>
  <c r="D306" i="36"/>
  <c r="E307" i="36"/>
  <c r="F308" i="36"/>
  <c r="G309" i="36"/>
  <c r="H310" i="36"/>
  <c r="B312" i="36"/>
  <c r="C313" i="36"/>
  <c r="C314" i="36"/>
  <c r="G314" i="36"/>
  <c r="D315" i="36"/>
  <c r="H315" i="36"/>
  <c r="E316" i="36"/>
  <c r="B317" i="36"/>
  <c r="F317" i="36"/>
  <c r="C318" i="36"/>
  <c r="G318" i="36"/>
  <c r="D319" i="36"/>
  <c r="H319" i="36"/>
  <c r="E320" i="36"/>
  <c r="B321" i="36"/>
  <c r="F321" i="36"/>
  <c r="C322" i="36"/>
  <c r="G322" i="36"/>
  <c r="D323" i="36"/>
  <c r="H323" i="36"/>
  <c r="E324" i="36"/>
  <c r="B325" i="36"/>
  <c r="F325" i="36"/>
  <c r="C326" i="36"/>
  <c r="G326" i="36"/>
  <c r="D327" i="36"/>
  <c r="H327" i="36"/>
  <c r="E328" i="36"/>
  <c r="B329" i="36"/>
  <c r="F329" i="36"/>
  <c r="C330" i="36"/>
  <c r="G330" i="36"/>
  <c r="D331" i="36"/>
  <c r="H331" i="36"/>
  <c r="E332" i="36"/>
  <c r="B333" i="36"/>
  <c r="F333" i="36"/>
  <c r="C334" i="36"/>
  <c r="G334" i="36"/>
  <c r="D335" i="36"/>
  <c r="H335" i="36"/>
  <c r="E336" i="36"/>
  <c r="B337" i="36"/>
  <c r="F337" i="36"/>
  <c r="C338" i="36"/>
  <c r="G338" i="36"/>
  <c r="D339" i="36"/>
  <c r="H339" i="36"/>
  <c r="E340" i="36"/>
  <c r="B341" i="36"/>
  <c r="F341" i="36"/>
  <c r="C342" i="36"/>
  <c r="G342" i="36"/>
  <c r="D343" i="36"/>
  <c r="H343" i="36"/>
  <c r="E344" i="36"/>
  <c r="B345" i="36"/>
  <c r="F345" i="36"/>
  <c r="C346" i="36"/>
  <c r="G346" i="36"/>
  <c r="D347" i="36"/>
  <c r="H347" i="36"/>
  <c r="E348" i="36"/>
  <c r="B349" i="36"/>
  <c r="F349" i="36"/>
  <c r="C350" i="36"/>
  <c r="G350" i="36"/>
  <c r="D351" i="36"/>
  <c r="H351" i="36"/>
  <c r="E352" i="36"/>
  <c r="B353" i="36"/>
  <c r="F353" i="36"/>
  <c r="C354" i="36"/>
  <c r="G354" i="36"/>
  <c r="D355" i="36"/>
  <c r="H355" i="36"/>
  <c r="E356" i="36"/>
  <c r="B357" i="36"/>
  <c r="F357" i="36"/>
  <c r="C358" i="36"/>
  <c r="G358" i="36"/>
  <c r="D359" i="36"/>
  <c r="H359" i="36"/>
  <c r="E360" i="36"/>
  <c r="B361" i="36"/>
  <c r="F361" i="36"/>
  <c r="C362" i="36"/>
  <c r="G362" i="36"/>
  <c r="D363" i="36"/>
  <c r="H363" i="36"/>
  <c r="E364" i="36"/>
  <c r="B365" i="36"/>
  <c r="F365" i="36"/>
  <c r="C366" i="36"/>
  <c r="G366" i="36"/>
  <c r="D367" i="36"/>
  <c r="H367" i="36"/>
  <c r="E368" i="36"/>
  <c r="B369" i="36"/>
  <c r="F369" i="36"/>
  <c r="C370" i="36"/>
  <c r="G370" i="36"/>
  <c r="D371" i="36"/>
  <c r="H371" i="36"/>
  <c r="E372" i="36"/>
  <c r="E363" i="36"/>
  <c r="C365" i="36"/>
  <c r="H366" i="36"/>
  <c r="F368" i="36"/>
  <c r="D370" i="36"/>
  <c r="B372" i="36"/>
  <c r="D208" i="36"/>
  <c r="H256" i="36"/>
  <c r="B266" i="36"/>
  <c r="G279" i="36"/>
  <c r="E293" i="36"/>
  <c r="D304" i="36"/>
  <c r="B308" i="36"/>
  <c r="E311" i="36"/>
  <c r="E314" i="36"/>
  <c r="G316" i="36"/>
  <c r="E318" i="36"/>
  <c r="C320" i="36"/>
  <c r="H321" i="36"/>
  <c r="F323" i="36"/>
  <c r="G324" i="36"/>
  <c r="E326" i="36"/>
  <c r="C328" i="36"/>
  <c r="H329" i="36"/>
  <c r="F331" i="36"/>
  <c r="D333" i="36"/>
  <c r="B335" i="36"/>
  <c r="G336" i="36"/>
  <c r="E338" i="36"/>
  <c r="F339" i="36"/>
  <c r="D341" i="36"/>
  <c r="B343" i="36"/>
  <c r="C344" i="36"/>
  <c r="H345" i="36"/>
  <c r="F347" i="36"/>
  <c r="D349" i="36"/>
  <c r="B351" i="36"/>
  <c r="G352" i="36"/>
  <c r="B355" i="36"/>
  <c r="G356" i="36"/>
  <c r="G200" i="36"/>
  <c r="B222" i="36"/>
  <c r="D232" i="36"/>
  <c r="E241" i="36"/>
  <c r="F246" i="36"/>
  <c r="C251" i="36"/>
  <c r="G255" i="36"/>
  <c r="D260" i="36"/>
  <c r="H264" i="36"/>
  <c r="E269" i="36"/>
  <c r="B274" i="36"/>
  <c r="F278" i="36"/>
  <c r="C283" i="36"/>
  <c r="G287" i="36"/>
  <c r="D292" i="36"/>
  <c r="H296" i="36"/>
  <c r="E301" i="36"/>
  <c r="G303" i="36"/>
  <c r="E305" i="36"/>
  <c r="F306" i="36"/>
  <c r="G307" i="36"/>
  <c r="H308" i="36"/>
  <c r="B310" i="36"/>
  <c r="C311" i="36"/>
  <c r="D312" i="36"/>
  <c r="E313" i="36"/>
  <c r="D314" i="36"/>
  <c r="H314" i="36"/>
  <c r="E315" i="36"/>
  <c r="B316" i="36"/>
  <c r="F316" i="36"/>
  <c r="C317" i="36"/>
  <c r="G317" i="36"/>
  <c r="D318" i="36"/>
  <c r="H318" i="36"/>
  <c r="E319" i="36"/>
  <c r="B320" i="36"/>
  <c r="F320" i="36"/>
  <c r="C321" i="36"/>
  <c r="G321" i="36"/>
  <c r="D322" i="36"/>
  <c r="H322" i="36"/>
  <c r="E323" i="36"/>
  <c r="B324" i="36"/>
  <c r="F324" i="36"/>
  <c r="C325" i="36"/>
  <c r="G325" i="36"/>
  <c r="D326" i="36"/>
  <c r="H326" i="36"/>
  <c r="E327" i="36"/>
  <c r="B328" i="36"/>
  <c r="F328" i="36"/>
  <c r="C329" i="36"/>
  <c r="G329" i="36"/>
  <c r="D330" i="36"/>
  <c r="H330" i="36"/>
  <c r="E331" i="36"/>
  <c r="B332" i="36"/>
  <c r="F332" i="36"/>
  <c r="C333" i="36"/>
  <c r="G333" i="36"/>
  <c r="D334" i="36"/>
  <c r="H334" i="36"/>
  <c r="E335" i="36"/>
  <c r="B336" i="36"/>
  <c r="F336" i="36"/>
  <c r="C337" i="36"/>
  <c r="G337" i="36"/>
  <c r="D338" i="36"/>
  <c r="H338" i="36"/>
  <c r="E339" i="36"/>
  <c r="B340" i="36"/>
  <c r="F340" i="36"/>
  <c r="C341" i="36"/>
  <c r="G341" i="36"/>
  <c r="D342" i="36"/>
  <c r="H342" i="36"/>
  <c r="E343" i="36"/>
  <c r="B344" i="36"/>
  <c r="F344" i="36"/>
  <c r="C345" i="36"/>
  <c r="G345" i="36"/>
  <c r="D346" i="36"/>
  <c r="H346" i="36"/>
  <c r="E347" i="36"/>
  <c r="B348" i="36"/>
  <c r="F348" i="36"/>
  <c r="C349" i="36"/>
  <c r="G349" i="36"/>
  <c r="D350" i="36"/>
  <c r="H350" i="36"/>
  <c r="E351" i="36"/>
  <c r="B352" i="36"/>
  <c r="F352" i="36"/>
  <c r="C353" i="36"/>
  <c r="G353" i="36"/>
  <c r="D354" i="36"/>
  <c r="H354" i="36"/>
  <c r="E355" i="36"/>
  <c r="B356" i="36"/>
  <c r="F356" i="36"/>
  <c r="C357" i="36"/>
  <c r="G357" i="36"/>
  <c r="D358" i="36"/>
  <c r="H358" i="36"/>
  <c r="E359" i="36"/>
  <c r="B360" i="36"/>
  <c r="F360" i="36"/>
  <c r="C361" i="36"/>
  <c r="G361" i="36"/>
  <c r="D362" i="36"/>
  <c r="H362" i="36"/>
  <c r="F364" i="36"/>
  <c r="D366" i="36"/>
  <c r="B368" i="36"/>
  <c r="G369" i="36"/>
  <c r="E371" i="36"/>
  <c r="F234" i="36"/>
  <c r="C243" i="36"/>
  <c r="G247" i="36"/>
  <c r="E261" i="36"/>
  <c r="C275" i="36"/>
  <c r="H288" i="36"/>
  <c r="B302" i="36"/>
  <c r="H306" i="36"/>
  <c r="D310" i="36"/>
  <c r="G313" i="36"/>
  <c r="F315" i="36"/>
  <c r="D317" i="36"/>
  <c r="B319" i="36"/>
  <c r="D321" i="36"/>
  <c r="B323" i="36"/>
  <c r="D325" i="36"/>
  <c r="B327" i="36"/>
  <c r="G328" i="36"/>
  <c r="E330" i="36"/>
  <c r="C332" i="36"/>
  <c r="H333" i="36"/>
  <c r="F335" i="36"/>
  <c r="D337" i="36"/>
  <c r="B339" i="36"/>
  <c r="G340" i="36"/>
  <c r="E342" i="36"/>
  <c r="G344" i="36"/>
  <c r="B347" i="36"/>
  <c r="G348" i="36"/>
  <c r="E350" i="36"/>
  <c r="C352" i="36"/>
  <c r="H353" i="36"/>
  <c r="F355" i="36"/>
  <c r="D357" i="36"/>
  <c r="H357" i="36"/>
  <c r="C360" i="36"/>
  <c r="E362" i="36"/>
  <c r="G364" i="36"/>
  <c r="B367" i="36"/>
  <c r="D369" i="36"/>
  <c r="F371" i="36"/>
  <c r="E370" i="36"/>
  <c r="H361" i="36"/>
  <c r="E366" i="36"/>
  <c r="E358" i="36"/>
  <c r="G360" i="36"/>
  <c r="B363" i="36"/>
  <c r="D365" i="36"/>
  <c r="F367" i="36"/>
  <c r="H369" i="36"/>
  <c r="C372" i="36"/>
  <c r="G372" i="36"/>
  <c r="C364" i="36"/>
  <c r="G368" i="36"/>
  <c r="B359" i="36"/>
  <c r="D361" i="36"/>
  <c r="F363" i="36"/>
  <c r="H365" i="36"/>
  <c r="C368" i="36"/>
  <c r="F359" i="36"/>
  <c r="B371" i="36"/>
  <c r="I6" i="34" l="1"/>
  <c r="E9" i="53"/>
  <c r="I9" i="34"/>
  <c r="F9" i="53"/>
  <c r="I4" i="34"/>
  <c r="D9" i="53"/>
  <c r="I12" i="34"/>
  <c r="G9" i="53"/>
  <c r="I15" i="34"/>
  <c r="H9" i="53"/>
  <c r="I3" i="34"/>
  <c r="C9" i="53"/>
  <c r="B29" i="14"/>
  <c r="H29" i="14"/>
  <c r="T29" i="14"/>
  <c r="J29" i="14"/>
  <c r="N30" i="14"/>
  <c r="P29" i="14"/>
  <c r="L29" i="14"/>
  <c r="N29" i="14"/>
  <c r="D29" i="14"/>
  <c r="P30" i="14"/>
  <c r="V29" i="14"/>
  <c r="V30" i="14"/>
  <c r="R29" i="14"/>
  <c r="X30" i="14"/>
  <c r="J30" i="14"/>
  <c r="R30" i="14"/>
  <c r="T30" i="14"/>
  <c r="F30" i="14"/>
  <c r="B30" i="14"/>
  <c r="L30" i="14"/>
  <c r="H30" i="14"/>
  <c r="F29" i="14"/>
  <c r="X29" i="14"/>
  <c r="D30" i="14"/>
  <c r="U52" i="26"/>
  <c r="W52" i="26" s="1"/>
  <c r="AA52" i="26"/>
  <c r="AC52" i="26" s="1"/>
  <c r="X52" i="26"/>
  <c r="Z52" i="26" s="1"/>
  <c r="AG52" i="26"/>
  <c r="AI52" i="26" s="1"/>
  <c r="AD52" i="26"/>
  <c r="AF52" i="26" s="1"/>
  <c r="C52" i="26"/>
  <c r="E52" i="26" s="1"/>
  <c r="F52" i="26"/>
  <c r="H52" i="26" s="1"/>
  <c r="O52" i="26"/>
  <c r="Q52" i="26" s="1"/>
  <c r="I52" i="26"/>
  <c r="K52" i="26" s="1"/>
  <c r="AJ52" i="26"/>
  <c r="AL52" i="26" s="1"/>
  <c r="L52" i="26"/>
  <c r="N52" i="26" s="1"/>
  <c r="R52" i="26"/>
  <c r="T52" i="26" s="1"/>
  <c r="E67" i="33"/>
  <c r="F67" i="33" s="1"/>
  <c r="G67" i="33" s="1"/>
  <c r="H67" i="33" s="1"/>
  <c r="I67" i="33" s="1"/>
  <c r="E1" i="34"/>
  <c r="C5" i="43"/>
  <c r="D30" i="49" l="1"/>
  <c r="H30" i="49"/>
  <c r="B30" i="49"/>
  <c r="H29" i="49"/>
  <c r="D29" i="49"/>
  <c r="F30" i="49"/>
  <c r="B29" i="49"/>
  <c r="F29" i="49"/>
  <c r="F52" i="45"/>
  <c r="H52" i="45" s="1"/>
  <c r="L52" i="45"/>
  <c r="N52" i="45" s="1"/>
  <c r="I52" i="45"/>
  <c r="K52" i="45" s="1"/>
  <c r="C52" i="45"/>
  <c r="E52" i="45" s="1"/>
  <c r="E39" i="33"/>
  <c r="C27" i="43"/>
  <c r="F1" i="34"/>
  <c r="E40" i="34"/>
  <c r="D19" i="34"/>
  <c r="D26" i="34"/>
  <c r="E26" i="34" s="1"/>
  <c r="D68" i="33"/>
  <c r="D29" i="34"/>
  <c r="E29" i="34" s="1"/>
  <c r="D36" i="34"/>
  <c r="D27" i="34"/>
  <c r="E27" i="34" s="1"/>
  <c r="F27" i="34" s="1"/>
  <c r="D40" i="34"/>
  <c r="D2" i="34"/>
  <c r="D28" i="34"/>
  <c r="E28" i="34" s="1"/>
  <c r="D42" i="34"/>
  <c r="B28" i="49" l="1"/>
  <c r="D28" i="49"/>
  <c r="I4" i="53"/>
  <c r="H28" i="49"/>
  <c r="F28" i="49"/>
  <c r="C18" i="45"/>
  <c r="E18" i="45" s="1"/>
  <c r="F39" i="33"/>
  <c r="D27" i="43"/>
  <c r="F28" i="34"/>
  <c r="G28" i="34" s="1"/>
  <c r="H28" i="34" s="1"/>
  <c r="I28" i="34" s="1"/>
  <c r="F29" i="34"/>
  <c r="G29" i="34" s="1"/>
  <c r="H29" i="34" s="1"/>
  <c r="I29" i="34" s="1"/>
  <c r="F26" i="34"/>
  <c r="G26" i="34" s="1"/>
  <c r="H26" i="34" s="1"/>
  <c r="I26" i="34" s="1"/>
  <c r="AG41" i="26"/>
  <c r="U41" i="26"/>
  <c r="I41" i="26"/>
  <c r="R41" i="26"/>
  <c r="AJ41" i="26"/>
  <c r="X41" i="26"/>
  <c r="L41" i="26"/>
  <c r="F41" i="26"/>
  <c r="AA41" i="26"/>
  <c r="O41" i="26"/>
  <c r="C41" i="26"/>
  <c r="AD41" i="26"/>
  <c r="AG48" i="26"/>
  <c r="AI48" i="26" s="1"/>
  <c r="AJ48" i="26"/>
  <c r="AL48" i="26" s="1"/>
  <c r="AA48" i="26"/>
  <c r="AC48" i="26" s="1"/>
  <c r="AD48" i="26"/>
  <c r="AF48" i="26" s="1"/>
  <c r="U48" i="26"/>
  <c r="W48" i="26" s="1"/>
  <c r="X48" i="26"/>
  <c r="Z48" i="26" s="1"/>
  <c r="O48" i="26"/>
  <c r="Q48" i="26" s="1"/>
  <c r="R48" i="26"/>
  <c r="T48" i="26" s="1"/>
  <c r="I48" i="26"/>
  <c r="K48" i="26" s="1"/>
  <c r="L48" i="26"/>
  <c r="N48" i="26" s="1"/>
  <c r="C48" i="26"/>
  <c r="E48" i="26" s="1"/>
  <c r="F48" i="26"/>
  <c r="H48" i="26" s="1"/>
  <c r="E36" i="34"/>
  <c r="F36" i="34" s="1"/>
  <c r="G36" i="34" s="1"/>
  <c r="H36" i="34" s="1"/>
  <c r="I36" i="34" s="1"/>
  <c r="AG42" i="26"/>
  <c r="AJ42" i="26"/>
  <c r="AG43" i="26"/>
  <c r="AJ43" i="26"/>
  <c r="AG40" i="26"/>
  <c r="AJ40" i="26"/>
  <c r="AA43" i="26"/>
  <c r="AD43" i="26"/>
  <c r="AA42" i="26"/>
  <c r="AD42" i="26"/>
  <c r="AA40" i="26"/>
  <c r="AD40" i="26"/>
  <c r="U42" i="26"/>
  <c r="X42" i="26"/>
  <c r="U43" i="26"/>
  <c r="X43" i="26"/>
  <c r="U40" i="26"/>
  <c r="X40" i="26"/>
  <c r="O43" i="26"/>
  <c r="R43" i="26"/>
  <c r="O42" i="26"/>
  <c r="R42" i="26"/>
  <c r="O40" i="26"/>
  <c r="R40" i="26"/>
  <c r="I43" i="26"/>
  <c r="L43" i="26"/>
  <c r="I42" i="26"/>
  <c r="L42" i="26"/>
  <c r="I40" i="26"/>
  <c r="L40" i="26"/>
  <c r="C43" i="26"/>
  <c r="F43" i="26"/>
  <c r="C42" i="26"/>
  <c r="F42" i="26"/>
  <c r="F40" i="26"/>
  <c r="C40" i="26"/>
  <c r="G1" i="34"/>
  <c r="F40" i="34"/>
  <c r="E43" i="26" l="1"/>
  <c r="N40" i="26"/>
  <c r="E40" i="26"/>
  <c r="H43" i="26"/>
  <c r="N42" i="26"/>
  <c r="T40" i="26"/>
  <c r="T43" i="26"/>
  <c r="Z43" i="26"/>
  <c r="AF40" i="26"/>
  <c r="AF43" i="26"/>
  <c r="AL43" i="26"/>
  <c r="AC41" i="26"/>
  <c r="AL41" i="26"/>
  <c r="AI41" i="26"/>
  <c r="H40" i="26"/>
  <c r="K42" i="26"/>
  <c r="Q40" i="26"/>
  <c r="Q43" i="26"/>
  <c r="W43" i="26"/>
  <c r="AC40" i="26"/>
  <c r="AC43" i="26"/>
  <c r="AI43" i="26"/>
  <c r="AF41" i="26"/>
  <c r="H41" i="26"/>
  <c r="T41" i="26"/>
  <c r="N43" i="26"/>
  <c r="Z40" i="26"/>
  <c r="Z42" i="26"/>
  <c r="AF42" i="26"/>
  <c r="AL40" i="26"/>
  <c r="AL42" i="26"/>
  <c r="E41" i="26"/>
  <c r="N41" i="26"/>
  <c r="K41" i="26"/>
  <c r="H42" i="26"/>
  <c r="T42" i="26"/>
  <c r="E42" i="26"/>
  <c r="K40" i="26"/>
  <c r="K43" i="26"/>
  <c r="Q42" i="26"/>
  <c r="W40" i="26"/>
  <c r="W42" i="26"/>
  <c r="AC42" i="26"/>
  <c r="AI40" i="26"/>
  <c r="AI42" i="26"/>
  <c r="Q41" i="26"/>
  <c r="Z41" i="26"/>
  <c r="W41" i="26"/>
  <c r="X21" i="14"/>
  <c r="X23" i="14"/>
  <c r="X20" i="14"/>
  <c r="X22" i="14"/>
  <c r="V20" i="14"/>
  <c r="V22" i="14"/>
  <c r="V23" i="14"/>
  <c r="V21" i="14"/>
  <c r="T21" i="14"/>
  <c r="T22" i="14"/>
  <c r="T20" i="14"/>
  <c r="T23" i="14"/>
  <c r="R20" i="14"/>
  <c r="R23" i="14"/>
  <c r="R22" i="14"/>
  <c r="R21" i="14"/>
  <c r="P20" i="14"/>
  <c r="P22" i="14"/>
  <c r="P21" i="14"/>
  <c r="P23" i="14"/>
  <c r="N23" i="14"/>
  <c r="N20" i="14"/>
  <c r="N22" i="14"/>
  <c r="N21" i="14"/>
  <c r="L21" i="14"/>
  <c r="L22" i="14"/>
  <c r="L20" i="14"/>
  <c r="L23" i="14"/>
  <c r="J23" i="14"/>
  <c r="J20" i="14"/>
  <c r="J22" i="14"/>
  <c r="J21" i="14"/>
  <c r="H21" i="14"/>
  <c r="H22" i="14"/>
  <c r="H20" i="14"/>
  <c r="H23" i="14"/>
  <c r="F22" i="14"/>
  <c r="F21" i="14"/>
  <c r="F20" i="14"/>
  <c r="F23" i="14"/>
  <c r="D20" i="14"/>
  <c r="D21" i="14"/>
  <c r="D23" i="14"/>
  <c r="D22" i="14"/>
  <c r="B20" i="14"/>
  <c r="B23" i="14"/>
  <c r="B21" i="14"/>
  <c r="B22" i="14"/>
  <c r="C5" i="45"/>
  <c r="E5" i="45" s="1"/>
  <c r="G39" i="33"/>
  <c r="E27" i="43"/>
  <c r="I48" i="45"/>
  <c r="K48" i="45" s="1"/>
  <c r="L48" i="45"/>
  <c r="N48" i="45" s="1"/>
  <c r="F48" i="45"/>
  <c r="H48" i="45" s="1"/>
  <c r="C48" i="45"/>
  <c r="E48" i="45" s="1"/>
  <c r="I43" i="45"/>
  <c r="K43" i="45" s="1"/>
  <c r="L41" i="45"/>
  <c r="N41" i="45" s="1"/>
  <c r="L42" i="45"/>
  <c r="N42" i="45" s="1"/>
  <c r="L40" i="45"/>
  <c r="N40" i="45" s="1"/>
  <c r="I42" i="45"/>
  <c r="K42" i="45" s="1"/>
  <c r="L43" i="45"/>
  <c r="N43" i="45" s="1"/>
  <c r="I41" i="45"/>
  <c r="K41" i="45" s="1"/>
  <c r="I40" i="45"/>
  <c r="K40" i="45" s="1"/>
  <c r="F42" i="45"/>
  <c r="H42" i="45" s="1"/>
  <c r="F43" i="45"/>
  <c r="H43" i="45" s="1"/>
  <c r="F41" i="45"/>
  <c r="H41" i="45" s="1"/>
  <c r="F40" i="45"/>
  <c r="H40" i="45" s="1"/>
  <c r="C43" i="45"/>
  <c r="E43" i="45" s="1"/>
  <c r="C41" i="45"/>
  <c r="E41" i="45" s="1"/>
  <c r="C42" i="45"/>
  <c r="E42" i="45" s="1"/>
  <c r="C40" i="45"/>
  <c r="E40" i="45" s="1"/>
  <c r="AJ39" i="26"/>
  <c r="U39" i="26"/>
  <c r="AG39" i="26"/>
  <c r="AD39" i="26"/>
  <c r="AA39" i="26"/>
  <c r="X39" i="26"/>
  <c r="R39" i="26"/>
  <c r="O39" i="26"/>
  <c r="L39" i="26"/>
  <c r="I39" i="26"/>
  <c r="F39" i="26"/>
  <c r="C39" i="26"/>
  <c r="G27" i="34"/>
  <c r="H1" i="34"/>
  <c r="G40" i="34"/>
  <c r="F21" i="49" l="1"/>
  <c r="H23" i="49"/>
  <c r="H20" i="49"/>
  <c r="F20" i="49"/>
  <c r="H22" i="49"/>
  <c r="H21" i="49"/>
  <c r="F23" i="49"/>
  <c r="B22" i="49"/>
  <c r="D23" i="49"/>
  <c r="F22" i="49"/>
  <c r="D22" i="49"/>
  <c r="B20" i="49"/>
  <c r="D20" i="49"/>
  <c r="D21" i="49"/>
  <c r="B21" i="49"/>
  <c r="B23" i="49"/>
  <c r="H39" i="33"/>
  <c r="F27" i="43"/>
  <c r="F39" i="45"/>
  <c r="H39" i="45" s="1"/>
  <c r="L39" i="45"/>
  <c r="N39" i="45" s="1"/>
  <c r="I39" i="45"/>
  <c r="K39" i="45" s="1"/>
  <c r="C39" i="45"/>
  <c r="E39" i="45" s="1"/>
  <c r="H27" i="34"/>
  <c r="I1" i="34"/>
  <c r="I40" i="34" s="1"/>
  <c r="H40" i="34"/>
  <c r="I39" i="33" l="1"/>
  <c r="H27" i="43" s="1"/>
  <c r="G27" i="43"/>
  <c r="I27" i="34"/>
  <c r="E10" i="33"/>
  <c r="F10" i="33" l="1"/>
  <c r="D5" i="43"/>
  <c r="F2" i="34"/>
  <c r="I6" i="53" s="1"/>
  <c r="I25" i="34"/>
  <c r="H25" i="34"/>
  <c r="G25" i="34"/>
  <c r="F25" i="34"/>
  <c r="I2" i="34"/>
  <c r="I9" i="53" s="1"/>
  <c r="H2" i="34"/>
  <c r="I8" i="53" s="1"/>
  <c r="G2" i="34"/>
  <c r="I7" i="53" s="1"/>
  <c r="B25" i="32"/>
  <c r="B5" i="49" s="1"/>
  <c r="B20" i="32"/>
  <c r="G10" i="33" l="1"/>
  <c r="E5" i="43"/>
  <c r="I19" i="34"/>
  <c r="I21" i="34" s="1"/>
  <c r="I17" i="34"/>
  <c r="G19" i="34"/>
  <c r="G21" i="34" s="1"/>
  <c r="G17" i="34"/>
  <c r="H19" i="34"/>
  <c r="H21" i="34" s="1"/>
  <c r="H17" i="34"/>
  <c r="F19" i="34"/>
  <c r="F21" i="34" s="1"/>
  <c r="AG21" i="26"/>
  <c r="U21" i="26"/>
  <c r="I21" i="26"/>
  <c r="AD21" i="26"/>
  <c r="R21" i="26"/>
  <c r="F21" i="26"/>
  <c r="AA21" i="26"/>
  <c r="O21" i="26"/>
  <c r="C21" i="26"/>
  <c r="X21" i="26"/>
  <c r="L21" i="26"/>
  <c r="AJ21" i="26"/>
  <c r="D25" i="34"/>
  <c r="E2" i="34"/>
  <c r="N21" i="26" l="1"/>
  <c r="E113" i="53"/>
  <c r="E17" i="34"/>
  <c r="I5" i="53"/>
  <c r="W21" i="26"/>
  <c r="E133" i="53"/>
  <c r="K21" i="26"/>
  <c r="E105" i="53"/>
  <c r="H21" i="26"/>
  <c r="E99" i="53"/>
  <c r="E21" i="26"/>
  <c r="E93" i="53"/>
  <c r="T21" i="26"/>
  <c r="E125" i="53"/>
  <c r="AI21" i="26"/>
  <c r="E159" i="53"/>
  <c r="AC21" i="26"/>
  <c r="E145" i="53"/>
  <c r="Z21" i="26"/>
  <c r="E139" i="53"/>
  <c r="AL21" i="26"/>
  <c r="E165" i="53"/>
  <c r="Q21" i="26"/>
  <c r="E119" i="53"/>
  <c r="AF21" i="26"/>
  <c r="E153" i="53"/>
  <c r="H10" i="33"/>
  <c r="F5" i="43"/>
  <c r="I21" i="45"/>
  <c r="K21" i="45" s="1"/>
  <c r="F21" i="45"/>
  <c r="H21" i="45" s="1"/>
  <c r="C21" i="45"/>
  <c r="E21" i="45" s="1"/>
  <c r="L21" i="45"/>
  <c r="N21" i="45" s="1"/>
  <c r="F17" i="34"/>
  <c r="G32" i="34"/>
  <c r="G23" i="34"/>
  <c r="F32" i="34"/>
  <c r="F23" i="34"/>
  <c r="H32" i="34"/>
  <c r="H23" i="34"/>
  <c r="I32" i="34"/>
  <c r="I23" i="34"/>
  <c r="E19" i="34"/>
  <c r="E21" i="34" s="1"/>
  <c r="E23" i="34" s="1"/>
  <c r="D21" i="34"/>
  <c r="D23" i="34" s="1"/>
  <c r="I10" i="33" l="1"/>
  <c r="H5" i="43" s="1"/>
  <c r="G5" i="43"/>
  <c r="L20" i="45"/>
  <c r="N20" i="45" s="1"/>
  <c r="C20" i="45"/>
  <c r="E20" i="45" s="1"/>
  <c r="I20" i="45"/>
  <c r="K20" i="45" s="1"/>
  <c r="F20" i="45"/>
  <c r="H20" i="45" s="1"/>
  <c r="I38" i="34"/>
  <c r="I42" i="34" s="1"/>
  <c r="I44" i="34" s="1"/>
  <c r="I46" i="34" s="1"/>
  <c r="I34" i="34"/>
  <c r="F38" i="34"/>
  <c r="F42" i="34" s="1"/>
  <c r="F44" i="34" s="1"/>
  <c r="F46" i="34" s="1"/>
  <c r="F34" i="34"/>
  <c r="H38" i="34"/>
  <c r="H42" i="34" s="1"/>
  <c r="H44" i="34" s="1"/>
  <c r="H46" i="34" s="1"/>
  <c r="H34" i="34"/>
  <c r="G38" i="34"/>
  <c r="G42" i="34" s="1"/>
  <c r="G44" i="34" s="1"/>
  <c r="G46" i="34" s="1"/>
  <c r="G34" i="34"/>
  <c r="D32" i="34"/>
  <c r="E25" i="34"/>
  <c r="E32" i="34" s="1"/>
  <c r="J9" i="53" l="1"/>
  <c r="J8" i="53"/>
  <c r="J7" i="53"/>
  <c r="J6" i="53"/>
  <c r="E38" i="34"/>
  <c r="E42" i="34" s="1"/>
  <c r="E34" i="34"/>
  <c r="D38" i="34"/>
  <c r="D44" i="34" s="1"/>
  <c r="D46" i="34" s="1"/>
  <c r="D34" i="34"/>
  <c r="J4" i="53" l="1"/>
  <c r="E44" i="34"/>
  <c r="E46" i="34" s="1"/>
  <c r="J5" i="53" l="1"/>
  <c r="AK39" i="26"/>
  <c r="AL39" i="26" s="1"/>
  <c r="AH39" i="26"/>
  <c r="AI39" i="26" s="1"/>
  <c r="AE39" i="26"/>
  <c r="AF39" i="26" s="1"/>
  <c r="AB39" i="26"/>
  <c r="AC39" i="26" s="1"/>
  <c r="Y39" i="26"/>
  <c r="Z39" i="26" s="1"/>
  <c r="V39" i="26"/>
  <c r="W39" i="26" s="1"/>
  <c r="S39" i="26"/>
  <c r="T39" i="26" s="1"/>
  <c r="P39" i="26"/>
  <c r="Q39" i="26" s="1"/>
  <c r="M39" i="26"/>
  <c r="N39" i="26" s="1"/>
  <c r="J39" i="26"/>
  <c r="K39" i="26" s="1"/>
  <c r="G39" i="26"/>
  <c r="H39" i="26" s="1"/>
  <c r="D39" i="26"/>
  <c r="E39" i="26" s="1"/>
  <c r="AK20" i="26"/>
  <c r="K30" i="53" s="1"/>
  <c r="AJ20" i="26"/>
  <c r="AH20" i="26"/>
  <c r="K29" i="53" s="1"/>
  <c r="AG20" i="26"/>
  <c r="J29" i="53" s="1"/>
  <c r="AE20" i="26"/>
  <c r="K28" i="53" s="1"/>
  <c r="AD20" i="26"/>
  <c r="J28" i="53" s="1"/>
  <c r="AB20" i="26"/>
  <c r="K25" i="53" s="1"/>
  <c r="AA20" i="26"/>
  <c r="J25" i="53" s="1"/>
  <c r="Y20" i="26"/>
  <c r="K24" i="53" s="1"/>
  <c r="X20" i="26"/>
  <c r="J24" i="53" s="1"/>
  <c r="V20" i="26"/>
  <c r="K23" i="53" s="1"/>
  <c r="U20" i="26"/>
  <c r="J23" i="53" s="1"/>
  <c r="S20" i="26"/>
  <c r="K20" i="53" s="1"/>
  <c r="R20" i="26"/>
  <c r="P20" i="26"/>
  <c r="K19" i="53" s="1"/>
  <c r="O20" i="26"/>
  <c r="J19" i="53" s="1"/>
  <c r="M20" i="26"/>
  <c r="K18" i="53" s="1"/>
  <c r="L20" i="26"/>
  <c r="J20" i="26"/>
  <c r="I20" i="26"/>
  <c r="G20" i="26"/>
  <c r="F20" i="26"/>
  <c r="D37" i="26"/>
  <c r="C20" i="26"/>
  <c r="AK5" i="26"/>
  <c r="AL5" i="26" s="1"/>
  <c r="AH5" i="26"/>
  <c r="AI5" i="26" s="1"/>
  <c r="AE5" i="26"/>
  <c r="AF5" i="26" s="1"/>
  <c r="AB5" i="26"/>
  <c r="AC5" i="26" s="1"/>
  <c r="Y5" i="26"/>
  <c r="Z5" i="26" s="1"/>
  <c r="V5" i="26"/>
  <c r="W5" i="26" s="1"/>
  <c r="S5" i="26"/>
  <c r="T5" i="26" s="1"/>
  <c r="P5" i="26"/>
  <c r="Q5" i="26" s="1"/>
  <c r="M5" i="26"/>
  <c r="N5" i="26" s="1"/>
  <c r="J5" i="26"/>
  <c r="K5" i="26" s="1"/>
  <c r="G5" i="26"/>
  <c r="H5" i="26" s="1"/>
  <c r="C5" i="26"/>
  <c r="E5" i="26" s="1"/>
  <c r="X28" i="14"/>
  <c r="X11" i="14"/>
  <c r="V28" i="14"/>
  <c r="V11" i="14"/>
  <c r="T28" i="14"/>
  <c r="T11" i="14"/>
  <c r="R28" i="14"/>
  <c r="R11" i="14"/>
  <c r="P28" i="14"/>
  <c r="P11" i="14"/>
  <c r="N28" i="14"/>
  <c r="N11" i="14"/>
  <c r="L28" i="14"/>
  <c r="L11" i="14"/>
  <c r="J28" i="14"/>
  <c r="J11" i="14"/>
  <c r="H28" i="14"/>
  <c r="H11" i="14"/>
  <c r="Y28" i="14"/>
  <c r="Y34" i="14" s="1"/>
  <c r="W28" i="14"/>
  <c r="W34" i="14" s="1"/>
  <c r="U28" i="14"/>
  <c r="U34" i="14" s="1"/>
  <c r="S28" i="14"/>
  <c r="S34" i="14" s="1"/>
  <c r="Q28" i="14"/>
  <c r="Q34" i="14" s="1"/>
  <c r="O28" i="14"/>
  <c r="O34" i="14" s="1"/>
  <c r="M28" i="14"/>
  <c r="M34" i="14" s="1"/>
  <c r="K28" i="14"/>
  <c r="K34" i="14" s="1"/>
  <c r="I28" i="14"/>
  <c r="I34" i="14" s="1"/>
  <c r="G28" i="14"/>
  <c r="G34" i="14" s="1"/>
  <c r="F28" i="14"/>
  <c r="E28" i="14"/>
  <c r="E34" i="14" s="1"/>
  <c r="D28" i="14"/>
  <c r="C28" i="14"/>
  <c r="C34" i="14" s="1"/>
  <c r="B28" i="14"/>
  <c r="Y11" i="14"/>
  <c r="W11" i="14"/>
  <c r="U11" i="14"/>
  <c r="S11" i="14"/>
  <c r="Q11" i="14"/>
  <c r="O11" i="14"/>
  <c r="M11" i="14"/>
  <c r="K11" i="14"/>
  <c r="I11" i="14"/>
  <c r="G11" i="14"/>
  <c r="F11" i="14"/>
  <c r="E11" i="14"/>
  <c r="D11" i="14"/>
  <c r="C11" i="14"/>
  <c r="B11" i="14"/>
  <c r="Y7" i="14"/>
  <c r="W7" i="14"/>
  <c r="U7" i="14"/>
  <c r="S7" i="14"/>
  <c r="Q7" i="14"/>
  <c r="O7" i="14"/>
  <c r="M7" i="14"/>
  <c r="K7" i="14"/>
  <c r="I7" i="14"/>
  <c r="G7" i="14"/>
  <c r="E7" i="14"/>
  <c r="C7" i="14"/>
  <c r="K15" i="53" l="1"/>
  <c r="AC6" i="53"/>
  <c r="K14" i="53"/>
  <c r="AC5" i="53"/>
  <c r="AB4" i="53"/>
  <c r="J13" i="53"/>
  <c r="H20" i="26"/>
  <c r="J14" i="53"/>
  <c r="AB5" i="53"/>
  <c r="L8" i="14"/>
  <c r="J20" i="53"/>
  <c r="AL20" i="26"/>
  <c r="J30" i="53"/>
  <c r="AB6" i="53"/>
  <c r="J15" i="53"/>
  <c r="H8" i="14"/>
  <c r="J18" i="53"/>
  <c r="W20" i="26"/>
  <c r="AC20" i="26"/>
  <c r="AI20" i="26"/>
  <c r="B5" i="46"/>
  <c r="B6" i="46" s="1"/>
  <c r="E20" i="26"/>
  <c r="J37" i="26"/>
  <c r="J46" i="26" s="1"/>
  <c r="K20" i="26"/>
  <c r="Q20" i="26"/>
  <c r="N20" i="26"/>
  <c r="T20" i="26"/>
  <c r="Z20" i="26"/>
  <c r="AF20" i="26"/>
  <c r="C5" i="46"/>
  <c r="D4" i="46" s="1"/>
  <c r="D8" i="14"/>
  <c r="K5" i="46"/>
  <c r="L4" i="46" s="1"/>
  <c r="T8" i="14"/>
  <c r="B8" i="14"/>
  <c r="F5" i="46"/>
  <c r="G4" i="46" s="1"/>
  <c r="J8" i="14"/>
  <c r="N8" i="14"/>
  <c r="H5" i="46"/>
  <c r="I4" i="46" s="1"/>
  <c r="L5" i="46"/>
  <c r="M4" i="46" s="1"/>
  <c r="V8" i="14"/>
  <c r="P8" i="14"/>
  <c r="I5" i="46"/>
  <c r="J4" i="46" s="1"/>
  <c r="X8" i="14"/>
  <c r="M5" i="46"/>
  <c r="F8" i="14"/>
  <c r="D5" i="46"/>
  <c r="E4" i="46" s="1"/>
  <c r="J5" i="46"/>
  <c r="K4" i="46" s="1"/>
  <c r="R8" i="14"/>
  <c r="C16" i="14"/>
  <c r="F35" i="26"/>
  <c r="H35" i="26" s="1"/>
  <c r="L35" i="26"/>
  <c r="N35" i="26" s="1"/>
  <c r="E5" i="46"/>
  <c r="F4" i="46" s="1"/>
  <c r="R35" i="26"/>
  <c r="T35" i="26" s="1"/>
  <c r="G5" i="46"/>
  <c r="H4" i="46" s="1"/>
  <c r="AD35" i="26"/>
  <c r="AJ35" i="26"/>
  <c r="I35" i="26"/>
  <c r="O35" i="26"/>
  <c r="Q35" i="26" s="1"/>
  <c r="U35" i="26"/>
  <c r="W35" i="26" s="1"/>
  <c r="C35" i="26"/>
  <c r="E35" i="26" s="1"/>
  <c r="AG35" i="26"/>
  <c r="AI35" i="26" s="1"/>
  <c r="X35" i="26"/>
  <c r="Z35" i="26" s="1"/>
  <c r="AA35" i="26"/>
  <c r="AC35" i="26" s="1"/>
  <c r="AK37" i="26"/>
  <c r="AK46" i="26" s="1"/>
  <c r="I16" i="14"/>
  <c r="Q16" i="14"/>
  <c r="Y16" i="14"/>
  <c r="AH37" i="26"/>
  <c r="M37" i="26"/>
  <c r="S37" i="26"/>
  <c r="Y37" i="26"/>
  <c r="G37" i="26"/>
  <c r="G46" i="26" s="1"/>
  <c r="V37" i="26"/>
  <c r="AE37" i="26"/>
  <c r="D46" i="26"/>
  <c r="P37" i="26"/>
  <c r="AB37" i="26"/>
  <c r="G16" i="14"/>
  <c r="O16" i="14"/>
  <c r="W16" i="14"/>
  <c r="K16" i="14"/>
  <c r="M16" i="14"/>
  <c r="U16" i="14"/>
  <c r="E16" i="14"/>
  <c r="S16" i="14"/>
  <c r="D8" i="49" l="1"/>
  <c r="B8" i="49"/>
  <c r="R37" i="26"/>
  <c r="R46" i="26" s="1"/>
  <c r="AH46" i="26"/>
  <c r="AH50" i="26" s="1"/>
  <c r="C4" i="46"/>
  <c r="C6" i="46" s="1"/>
  <c r="C7" i="46" s="1"/>
  <c r="D9" i="14" s="1"/>
  <c r="D7" i="14" s="1"/>
  <c r="D16" i="14" s="1"/>
  <c r="O37" i="26"/>
  <c r="O46" i="26" s="1"/>
  <c r="O50" i="26" s="1"/>
  <c r="I37" i="26"/>
  <c r="I46" i="26" s="1"/>
  <c r="K46" i="26" s="1"/>
  <c r="K35" i="26"/>
  <c r="F8" i="49"/>
  <c r="H8" i="49"/>
  <c r="K10" i="46"/>
  <c r="L9" i="46" s="1"/>
  <c r="AF35" i="26"/>
  <c r="S46" i="26"/>
  <c r="S50" i="26" s="1"/>
  <c r="AJ37" i="26"/>
  <c r="AL35" i="26"/>
  <c r="F37" i="26"/>
  <c r="F46" i="26" s="1"/>
  <c r="AD37" i="26"/>
  <c r="AD46" i="26" s="1"/>
  <c r="L10" i="46"/>
  <c r="M9" i="46" s="1"/>
  <c r="E10" i="46"/>
  <c r="F9" i="46" s="1"/>
  <c r="J10" i="46"/>
  <c r="K9" i="46" s="1"/>
  <c r="F10" i="46"/>
  <c r="G9" i="46" s="1"/>
  <c r="C10" i="46"/>
  <c r="D9" i="46" s="1"/>
  <c r="M10" i="46"/>
  <c r="B10" i="46"/>
  <c r="U37" i="26"/>
  <c r="U46" i="26" s="1"/>
  <c r="H10" i="46"/>
  <c r="I9" i="46" s="1"/>
  <c r="I10" i="46"/>
  <c r="J9" i="46" s="1"/>
  <c r="D10" i="46"/>
  <c r="E9" i="46" s="1"/>
  <c r="G10" i="46"/>
  <c r="H9" i="46" s="1"/>
  <c r="B7" i="46"/>
  <c r="F35" i="45"/>
  <c r="L37" i="26"/>
  <c r="L46" i="26" s="1"/>
  <c r="L35" i="45"/>
  <c r="C35" i="45"/>
  <c r="I35" i="45"/>
  <c r="C37" i="26"/>
  <c r="G36" i="14"/>
  <c r="G37" i="14" s="1"/>
  <c r="Y36" i="14"/>
  <c r="Y37" i="14" s="1"/>
  <c r="Q36" i="14"/>
  <c r="Q37" i="14" s="1"/>
  <c r="AA37" i="26"/>
  <c r="AA46" i="26" s="1"/>
  <c r="AG37" i="26"/>
  <c r="AG46" i="26" s="1"/>
  <c r="X37" i="26"/>
  <c r="X46" i="26" s="1"/>
  <c r="V46" i="26"/>
  <c r="V50" i="26" s="1"/>
  <c r="Y46" i="26"/>
  <c r="Y50" i="26" s="1"/>
  <c r="M46" i="26"/>
  <c r="C36" i="14"/>
  <c r="C37" i="14" s="1"/>
  <c r="I36" i="14"/>
  <c r="I37" i="14" s="1"/>
  <c r="AE46" i="26"/>
  <c r="AE50" i="26" s="1"/>
  <c r="J50" i="26"/>
  <c r="AB46" i="26"/>
  <c r="D50" i="26"/>
  <c r="D56" i="26" s="1"/>
  <c r="AK50" i="26"/>
  <c r="P46" i="26"/>
  <c r="G50" i="26"/>
  <c r="U36" i="14"/>
  <c r="U37" i="14" s="1"/>
  <c r="W36" i="14"/>
  <c r="W37" i="14" s="1"/>
  <c r="O36" i="14"/>
  <c r="O37" i="14" s="1"/>
  <c r="K36" i="14"/>
  <c r="K37" i="14" s="1"/>
  <c r="S36" i="14"/>
  <c r="S37" i="14" s="1"/>
  <c r="E36" i="14"/>
  <c r="E37" i="14" s="1"/>
  <c r="M36" i="14"/>
  <c r="M37" i="14" s="1"/>
  <c r="T37" i="26" l="1"/>
  <c r="T46" i="26"/>
  <c r="Q37" i="26"/>
  <c r="R50" i="26"/>
  <c r="T50" i="26" s="1"/>
  <c r="N37" i="26"/>
  <c r="Q46" i="26"/>
  <c r="AI37" i="26"/>
  <c r="W37" i="26"/>
  <c r="I37" i="45"/>
  <c r="K37" i="45" s="1"/>
  <c r="K35" i="45"/>
  <c r="AJ46" i="26"/>
  <c r="AL37" i="26"/>
  <c r="F37" i="45"/>
  <c r="H37" i="45" s="1"/>
  <c r="H35" i="45"/>
  <c r="K37" i="26"/>
  <c r="AF37" i="26"/>
  <c r="C46" i="26"/>
  <c r="E46" i="26" s="1"/>
  <c r="E37" i="26"/>
  <c r="I50" i="26"/>
  <c r="K50" i="26" s="1"/>
  <c r="L37" i="45"/>
  <c r="N37" i="45" s="1"/>
  <c r="N35" i="45"/>
  <c r="AC37" i="26"/>
  <c r="Z37" i="26"/>
  <c r="H46" i="26"/>
  <c r="F50" i="26"/>
  <c r="H50" i="26" s="1"/>
  <c r="H37" i="26"/>
  <c r="C37" i="45"/>
  <c r="E37" i="45" s="1"/>
  <c r="E35" i="45"/>
  <c r="B9" i="14"/>
  <c r="AG50" i="26"/>
  <c r="AI46" i="26"/>
  <c r="AD50" i="26"/>
  <c r="AF46" i="26"/>
  <c r="AA50" i="26"/>
  <c r="AC46" i="26"/>
  <c r="X50" i="26"/>
  <c r="Z46" i="26"/>
  <c r="U50" i="26"/>
  <c r="W46" i="26"/>
  <c r="O54" i="26"/>
  <c r="L50" i="26"/>
  <c r="N46" i="26"/>
  <c r="B11" i="46"/>
  <c r="B12" i="46" s="1"/>
  <c r="C9" i="46"/>
  <c r="C11" i="46" s="1"/>
  <c r="C12" i="46" s="1"/>
  <c r="D19" i="14" s="1"/>
  <c r="D18" i="14" s="1"/>
  <c r="D34" i="14" s="1"/>
  <c r="D36" i="14" s="1"/>
  <c r="M50" i="26"/>
  <c r="G56" i="26"/>
  <c r="AE56" i="26"/>
  <c r="S56" i="26"/>
  <c r="J56" i="26"/>
  <c r="P50" i="26"/>
  <c r="Q50" i="26" s="1"/>
  <c r="AK56" i="26"/>
  <c r="AB50" i="26"/>
  <c r="Y56" i="26"/>
  <c r="V56" i="26"/>
  <c r="AH56" i="26"/>
  <c r="R54" i="26" l="1"/>
  <c r="R56" i="26" s="1"/>
  <c r="L46" i="45"/>
  <c r="N46" i="45" s="1"/>
  <c r="F46" i="45"/>
  <c r="H46" i="45" s="1"/>
  <c r="C50" i="26"/>
  <c r="C54" i="26" s="1"/>
  <c r="E54" i="26" s="1"/>
  <c r="I54" i="26"/>
  <c r="K54" i="26" s="1"/>
  <c r="F54" i="26"/>
  <c r="H54" i="26" s="1"/>
  <c r="AL46" i="26"/>
  <c r="AJ50" i="26"/>
  <c r="B7" i="14"/>
  <c r="B16" i="14" s="1"/>
  <c r="B19" i="14"/>
  <c r="AG54" i="26"/>
  <c r="AI50" i="26"/>
  <c r="AD54" i="26"/>
  <c r="AF50" i="26"/>
  <c r="AA54" i="26"/>
  <c r="AC50" i="26"/>
  <c r="X54" i="26"/>
  <c r="Z50" i="26"/>
  <c r="U54" i="26"/>
  <c r="W50" i="26"/>
  <c r="Q54" i="26"/>
  <c r="O56" i="26"/>
  <c r="L54" i="26"/>
  <c r="N50" i="26"/>
  <c r="D6" i="46"/>
  <c r="D7" i="46" s="1"/>
  <c r="F9" i="14" s="1"/>
  <c r="F7" i="14" s="1"/>
  <c r="F16" i="14" s="1"/>
  <c r="I46" i="45"/>
  <c r="K46" i="45" s="1"/>
  <c r="C46" i="45"/>
  <c r="E46" i="45" s="1"/>
  <c r="M56" i="26"/>
  <c r="AB56" i="26"/>
  <c r="AE58" i="26"/>
  <c r="J58" i="26"/>
  <c r="AK58" i="26"/>
  <c r="Y58" i="26"/>
  <c r="D58" i="26"/>
  <c r="P56" i="26"/>
  <c r="AH58" i="26"/>
  <c r="V58" i="26"/>
  <c r="S58" i="26"/>
  <c r="G58" i="26"/>
  <c r="T54" i="26" l="1"/>
  <c r="I54" i="45"/>
  <c r="K54" i="45" s="1"/>
  <c r="L50" i="45"/>
  <c r="N50" i="45" s="1"/>
  <c r="F50" i="45"/>
  <c r="H50" i="45" s="1"/>
  <c r="E50" i="26"/>
  <c r="F56" i="26"/>
  <c r="H56" i="26" s="1"/>
  <c r="I56" i="26"/>
  <c r="I58" i="26" s="1"/>
  <c r="K58" i="26" s="1"/>
  <c r="AJ54" i="26"/>
  <c r="AL54" i="26" s="1"/>
  <c r="AL50" i="26"/>
  <c r="B9" i="49"/>
  <c r="B7" i="49" s="1"/>
  <c r="B16" i="49" s="1"/>
  <c r="B18" i="14"/>
  <c r="B34" i="14" s="1"/>
  <c r="B36" i="14" s="1"/>
  <c r="B37" i="14" s="1"/>
  <c r="D5" i="14" s="1"/>
  <c r="D37" i="14" s="1"/>
  <c r="F5" i="14" s="1"/>
  <c r="AI54" i="26"/>
  <c r="AG56" i="26"/>
  <c r="AF54" i="26"/>
  <c r="AD56" i="26"/>
  <c r="AC54" i="26"/>
  <c r="AA56" i="26"/>
  <c r="Z54" i="26"/>
  <c r="X56" i="26"/>
  <c r="W54" i="26"/>
  <c r="L54" i="45"/>
  <c r="N54" i="45" s="1"/>
  <c r="U56" i="26"/>
  <c r="R58" i="26"/>
  <c r="T58" i="26" s="1"/>
  <c r="T56" i="26"/>
  <c r="O58" i="26"/>
  <c r="Q56" i="26"/>
  <c r="F54" i="45"/>
  <c r="H54" i="45" s="1"/>
  <c r="N54" i="26"/>
  <c r="L56" i="26"/>
  <c r="C54" i="45"/>
  <c r="E54" i="45" s="1"/>
  <c r="C56" i="26"/>
  <c r="E56" i="26" s="1"/>
  <c r="D11" i="46"/>
  <c r="D12" i="46" s="1"/>
  <c r="F19" i="14" s="1"/>
  <c r="F18" i="14" s="1"/>
  <c r="F34" i="14" s="1"/>
  <c r="F36" i="14" s="1"/>
  <c r="E6" i="46"/>
  <c r="I50" i="45"/>
  <c r="K50" i="45" s="1"/>
  <c r="C50" i="45"/>
  <c r="E50" i="45" s="1"/>
  <c r="M58" i="26"/>
  <c r="P58" i="26"/>
  <c r="AB58" i="26"/>
  <c r="F58" i="26" l="1"/>
  <c r="H58" i="26" s="1"/>
  <c r="K56" i="26"/>
  <c r="Q58" i="26"/>
  <c r="AJ56" i="26"/>
  <c r="B19" i="49"/>
  <c r="B18" i="49" s="1"/>
  <c r="B34" i="49" s="1"/>
  <c r="B36" i="49" s="1"/>
  <c r="B37" i="49" s="1"/>
  <c r="F37" i="14"/>
  <c r="H5" i="14" s="1"/>
  <c r="D5" i="49" s="1"/>
  <c r="AG58" i="26"/>
  <c r="AI58" i="26" s="1"/>
  <c r="AI56" i="26"/>
  <c r="AD58" i="26"/>
  <c r="AF58" i="26" s="1"/>
  <c r="AF56" i="26"/>
  <c r="AA58" i="26"/>
  <c r="AC58" i="26" s="1"/>
  <c r="AC56" i="26"/>
  <c r="X58" i="26"/>
  <c r="Z58" i="26" s="1"/>
  <c r="Z56" i="26"/>
  <c r="U58" i="26"/>
  <c r="W58" i="26" s="1"/>
  <c r="W56" i="26"/>
  <c r="L58" i="26"/>
  <c r="N58" i="26" s="1"/>
  <c r="N56" i="26"/>
  <c r="C58" i="26"/>
  <c r="E58" i="26" s="1"/>
  <c r="E11" i="46"/>
  <c r="E7" i="46"/>
  <c r="H9" i="14" s="1"/>
  <c r="L56" i="45"/>
  <c r="N56" i="45" s="1"/>
  <c r="F56" i="45"/>
  <c r="H56" i="45" s="1"/>
  <c r="H7" i="14" l="1"/>
  <c r="H16" i="14" s="1"/>
  <c r="AL56" i="26"/>
  <c r="AJ58" i="26"/>
  <c r="AL58" i="26" s="1"/>
  <c r="F11" i="46"/>
  <c r="E12" i="46"/>
  <c r="H19" i="14" s="1"/>
  <c r="F6" i="46"/>
  <c r="F7" i="46" s="1"/>
  <c r="J9" i="14" s="1"/>
  <c r="J7" i="14" s="1"/>
  <c r="J16" i="14" s="1"/>
  <c r="L58" i="45"/>
  <c r="N58" i="45" s="1"/>
  <c r="C56" i="45"/>
  <c r="E56" i="45" s="1"/>
  <c r="F58" i="45"/>
  <c r="H58" i="45" s="1"/>
  <c r="I56" i="45"/>
  <c r="K56" i="45" s="1"/>
  <c r="H18" i="14" l="1"/>
  <c r="H34" i="14" s="1"/>
  <c r="H36" i="14" s="1"/>
  <c r="H37" i="14" s="1"/>
  <c r="J5" i="14" s="1"/>
  <c r="C58" i="45"/>
  <c r="E58" i="45" s="1"/>
  <c r="F12" i="46"/>
  <c r="J19" i="14" s="1"/>
  <c r="J18" i="14" s="1"/>
  <c r="J34" i="14" s="1"/>
  <c r="J36" i="14" s="1"/>
  <c r="G6" i="46"/>
  <c r="I58" i="45"/>
  <c r="K58" i="45" s="1"/>
  <c r="J37" i="14" l="1"/>
  <c r="L5" i="14" s="1"/>
  <c r="G11" i="46"/>
  <c r="G12" i="46" s="1"/>
  <c r="L19" i="14" s="1"/>
  <c r="L18" i="14" s="1"/>
  <c r="L34" i="14" s="1"/>
  <c r="H6" i="46"/>
  <c r="G7" i="46"/>
  <c r="L9" i="14" s="1"/>
  <c r="L7" i="14" l="1"/>
  <c r="L16" i="14" s="1"/>
  <c r="L36" i="14" s="1"/>
  <c r="L37" i="14" s="1"/>
  <c r="N5" i="14" s="1"/>
  <c r="D9" i="49"/>
  <c r="D7" i="49" s="1"/>
  <c r="D16" i="49" s="1"/>
  <c r="D19" i="49"/>
  <c r="D18" i="49" s="1"/>
  <c r="D34" i="49" s="1"/>
  <c r="H11" i="46"/>
  <c r="I6" i="46"/>
  <c r="H7" i="46"/>
  <c r="N9" i="14" s="1"/>
  <c r="N7" i="14" l="1"/>
  <c r="N16" i="14" s="1"/>
  <c r="D36" i="49"/>
  <c r="D37" i="49" s="1"/>
  <c r="F5" i="49"/>
  <c r="I11" i="46"/>
  <c r="H12" i="46"/>
  <c r="N19" i="14" s="1"/>
  <c r="J6" i="46"/>
  <c r="I7" i="46"/>
  <c r="P9" i="14" s="1"/>
  <c r="P7" i="14" s="1"/>
  <c r="P16" i="14" s="1"/>
  <c r="N18" i="14" l="1"/>
  <c r="N34" i="14" s="1"/>
  <c r="N36" i="14" s="1"/>
  <c r="N37" i="14" s="1"/>
  <c r="P5" i="14" s="1"/>
  <c r="J11" i="46"/>
  <c r="I12" i="46"/>
  <c r="P19" i="14" s="1"/>
  <c r="P18" i="14" s="1"/>
  <c r="P34" i="14" s="1"/>
  <c r="P36" i="14" s="1"/>
  <c r="K6" i="46"/>
  <c r="J7" i="46"/>
  <c r="R9" i="14" s="1"/>
  <c r="R7" i="14" s="1"/>
  <c r="R16" i="14" s="1"/>
  <c r="P37" i="14" l="1"/>
  <c r="R5" i="14" s="1"/>
  <c r="F9" i="49"/>
  <c r="F7" i="49" s="1"/>
  <c r="F16" i="49" s="1"/>
  <c r="K11" i="46"/>
  <c r="J12" i="46"/>
  <c r="R19" i="14" s="1"/>
  <c r="R18" i="14" s="1"/>
  <c r="R34" i="14" s="1"/>
  <c r="R36" i="14" s="1"/>
  <c r="L6" i="46"/>
  <c r="K7" i="46"/>
  <c r="T9" i="14" s="1"/>
  <c r="R37" i="14" l="1"/>
  <c r="T5" i="14" s="1"/>
  <c r="H5" i="49" s="1"/>
  <c r="F19" i="49"/>
  <c r="F18" i="49" s="1"/>
  <c r="F34" i="49" s="1"/>
  <c r="F36" i="49" s="1"/>
  <c r="F37" i="49" s="1"/>
  <c r="T7" i="14"/>
  <c r="T16" i="14" s="1"/>
  <c r="L11" i="46"/>
  <c r="K12" i="46"/>
  <c r="T19" i="14" s="1"/>
  <c r="M6" i="46"/>
  <c r="M7" i="46" s="1"/>
  <c r="X9" i="14" s="1"/>
  <c r="X7" i="14" s="1"/>
  <c r="X16" i="14" s="1"/>
  <c r="L7" i="46"/>
  <c r="V9" i="14" s="1"/>
  <c r="V7" i="14" s="1"/>
  <c r="V16" i="14" s="1"/>
  <c r="H9" i="49" l="1"/>
  <c r="H7" i="49" s="1"/>
  <c r="H16" i="49" s="1"/>
  <c r="T18" i="14"/>
  <c r="T34" i="14" s="1"/>
  <c r="T36" i="14" s="1"/>
  <c r="T37" i="14" s="1"/>
  <c r="V5" i="14" s="1"/>
  <c r="M11" i="46"/>
  <c r="M12" i="46" s="1"/>
  <c r="X19" i="14" s="1"/>
  <c r="X18" i="14" s="1"/>
  <c r="X34" i="14" s="1"/>
  <c r="X36" i="14" s="1"/>
  <c r="L12" i="46"/>
  <c r="V19" i="14" s="1"/>
  <c r="V18" i="14" s="1"/>
  <c r="V34" i="14" s="1"/>
  <c r="V36" i="14" s="1"/>
  <c r="V37" i="14" l="1"/>
  <c r="X5" i="14" s="1"/>
  <c r="X37" i="14" s="1"/>
  <c r="H19" i="49"/>
  <c r="H18" i="49" s="1"/>
  <c r="H34" i="49" s="1"/>
  <c r="H36" i="49" s="1"/>
  <c r="H37" i="4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<sst xmlns="http://schemas.openxmlformats.org/spreadsheetml/2006/main" count="1398" uniqueCount="355">
  <si>
    <t>Depreciation</t>
  </si>
  <si>
    <t>Jan</t>
  </si>
  <si>
    <t>Feb</t>
  </si>
  <si>
    <t>Mar</t>
  </si>
  <si>
    <t>Apr</t>
  </si>
  <si>
    <t>May</t>
  </si>
  <si>
    <t>Jun</t>
  </si>
  <si>
    <t>Jul</t>
  </si>
  <si>
    <t>Aug</t>
  </si>
  <si>
    <t>Sep</t>
  </si>
  <si>
    <t>Oct</t>
  </si>
  <si>
    <t>Nov</t>
  </si>
  <si>
    <t>Dec</t>
  </si>
  <si>
    <t>Surgery Cases</t>
  </si>
  <si>
    <t>Outpatient Services</t>
  </si>
  <si>
    <t>Inpatient</t>
  </si>
  <si>
    <t>Patient Mix</t>
  </si>
  <si>
    <t>Cash</t>
  </si>
  <si>
    <t>Expensive Tests</t>
  </si>
  <si>
    <t>Low Priced Tests</t>
  </si>
  <si>
    <t>Moderately Priced Tests</t>
  </si>
  <si>
    <t>Operating Costs</t>
  </si>
  <si>
    <t>Actual</t>
  </si>
  <si>
    <t>COGS</t>
  </si>
  <si>
    <t>Instructions</t>
  </si>
  <si>
    <t>Fixed Assets</t>
  </si>
  <si>
    <t>Revenue Associated Inputs</t>
  </si>
  <si>
    <t>Cost Associated Inputs</t>
  </si>
  <si>
    <t>Position</t>
  </si>
  <si>
    <t>Position 3</t>
  </si>
  <si>
    <t>Position 4</t>
  </si>
  <si>
    <t>Position 5</t>
  </si>
  <si>
    <t>Position 6</t>
  </si>
  <si>
    <t>Position 7</t>
  </si>
  <si>
    <t>Position 8</t>
  </si>
  <si>
    <t>Position 9</t>
  </si>
  <si>
    <t>Position 10</t>
  </si>
  <si>
    <t>Outpatient Visits</t>
  </si>
  <si>
    <t>Imaging Tests</t>
  </si>
  <si>
    <t xml:space="preserve">Lab Tests </t>
  </si>
  <si>
    <t>Medication Sales</t>
  </si>
  <si>
    <t>Efficiency Performance</t>
  </si>
  <si>
    <t>New Hires</t>
  </si>
  <si>
    <t>Description of input</t>
  </si>
  <si>
    <t>Monthly Breakdown</t>
  </si>
  <si>
    <t>Net Profit</t>
  </si>
  <si>
    <t>Taxes</t>
  </si>
  <si>
    <t>Financing Costs</t>
  </si>
  <si>
    <t>EBIT</t>
  </si>
  <si>
    <t>EBITDA</t>
  </si>
  <si>
    <t>Gross Profit</t>
  </si>
  <si>
    <t>Budgeted</t>
  </si>
  <si>
    <t>Sale of Assets</t>
  </si>
  <si>
    <t>Cash-in</t>
  </si>
  <si>
    <t>Other sources of cash inflow</t>
  </si>
  <si>
    <t>Cash-out</t>
  </si>
  <si>
    <t>%</t>
  </si>
  <si>
    <t>Salaries</t>
  </si>
  <si>
    <t>Service Demand</t>
  </si>
  <si>
    <t>Total Revenues</t>
  </si>
  <si>
    <t>Cost of Goods Sold</t>
  </si>
  <si>
    <t>Total Volume</t>
  </si>
  <si>
    <t>Breakdown of the business by month (%)</t>
  </si>
  <si>
    <t>Proceeds from sale of assets</t>
  </si>
  <si>
    <t>Funds borrowed</t>
  </si>
  <si>
    <t xml:space="preserve">Total monthly cash in </t>
  </si>
  <si>
    <t xml:space="preserve">Total monthly cash out </t>
  </si>
  <si>
    <t>January</t>
  </si>
  <si>
    <t>February</t>
  </si>
  <si>
    <t>March</t>
  </si>
  <si>
    <t>April</t>
  </si>
  <si>
    <t>June</t>
  </si>
  <si>
    <t>July</t>
  </si>
  <si>
    <t>August</t>
  </si>
  <si>
    <t>September</t>
  </si>
  <si>
    <t>October</t>
  </si>
  <si>
    <t>November</t>
  </si>
  <si>
    <t>December</t>
  </si>
  <si>
    <t>Purchase of assets or equipment</t>
  </si>
  <si>
    <t>Payment of Interest on Loans</t>
  </si>
  <si>
    <t>Payment of Principal on Loans</t>
  </si>
  <si>
    <t>Purchase of assets &amp; equipment</t>
  </si>
  <si>
    <t>Borrowing Expenses</t>
  </si>
  <si>
    <t>Cash out</t>
  </si>
  <si>
    <t>Payment of Expenses</t>
  </si>
  <si>
    <t>Difference between inflow and outflow</t>
  </si>
  <si>
    <t>Cash balance at the start of the month</t>
  </si>
  <si>
    <t>Cash balance at the end of the month</t>
  </si>
  <si>
    <t>Difference</t>
  </si>
  <si>
    <t>Net Profit Margin</t>
  </si>
  <si>
    <t>Monthly Salary</t>
  </si>
  <si>
    <t>Expensive Surgery</t>
  </si>
  <si>
    <t>Moderately Priced Surgery</t>
  </si>
  <si>
    <t>Low priced surgery</t>
  </si>
  <si>
    <t>Revenues</t>
  </si>
  <si>
    <t>Net Income</t>
  </si>
  <si>
    <t>Current Assets</t>
  </si>
  <si>
    <t>Inventory</t>
  </si>
  <si>
    <t>Trade and other Receivables</t>
  </si>
  <si>
    <t>Total Assets</t>
  </si>
  <si>
    <t>Equity</t>
  </si>
  <si>
    <t>Share Capital</t>
  </si>
  <si>
    <t xml:space="preserve">Partners' Current Account </t>
  </si>
  <si>
    <t>Retained Earnings</t>
  </si>
  <si>
    <t>Current Liabilities</t>
  </si>
  <si>
    <t>Trade and Other Payables</t>
  </si>
  <si>
    <t>Short-Term Debt</t>
  </si>
  <si>
    <t>Non-Current Liabilities</t>
  </si>
  <si>
    <t>Long-Term Debt</t>
  </si>
  <si>
    <t>Total Liabilities and Equity</t>
  </si>
  <si>
    <t>Cash Generated from Operations</t>
  </si>
  <si>
    <t>Tax</t>
  </si>
  <si>
    <t>Net Cash Generated from Operating Activities</t>
  </si>
  <si>
    <t>Investing Activities</t>
  </si>
  <si>
    <t>Partner injection of cash</t>
  </si>
  <si>
    <t>Purchase of property, plant and equipment</t>
  </si>
  <si>
    <t>Disposal of Fixed Asset</t>
  </si>
  <si>
    <t>Net cash (used in) investing activities</t>
  </si>
  <si>
    <t>Financing Activities</t>
  </si>
  <si>
    <t>Proceeds from borrowings</t>
  </si>
  <si>
    <t>Repayment of borrowings</t>
  </si>
  <si>
    <t>Cash Additions/Withdrawals</t>
  </si>
  <si>
    <t>Net cash from financing activities</t>
  </si>
  <si>
    <t>Increase in cash and cash equivalents</t>
  </si>
  <si>
    <t>Cash and Cash Equivalents at the beginning of the year</t>
  </si>
  <si>
    <t>Cash and Cash Equivalents at the end of the year</t>
  </si>
  <si>
    <t>Average Number of Daily Visits</t>
  </si>
  <si>
    <t>Regular Inpatient</t>
  </si>
  <si>
    <t>Inpatient ICU</t>
  </si>
  <si>
    <t>Average Price</t>
  </si>
  <si>
    <t>Average Price (KSC)</t>
  </si>
  <si>
    <t xml:space="preserve">Average price charged per service </t>
  </si>
  <si>
    <t>Admin Costs</t>
  </si>
  <si>
    <t>Facilities and maintenance</t>
  </si>
  <si>
    <t>Other Costs</t>
  </si>
  <si>
    <t>Employment Costs</t>
  </si>
  <si>
    <t>Facilities and Maintenance</t>
  </si>
  <si>
    <t>Format</t>
  </si>
  <si>
    <t>Days Sales Outstanding</t>
  </si>
  <si>
    <t>Days Payable Outstanding</t>
  </si>
  <si>
    <t>Loan 3</t>
  </si>
  <si>
    <t>Annual Interest Rate</t>
  </si>
  <si>
    <t>Loans</t>
  </si>
  <si>
    <t>Start Date</t>
  </si>
  <si>
    <t>Tax Rate- as % of EBIT</t>
  </si>
  <si>
    <t>Ending
Balance</t>
  </si>
  <si>
    <t>Interest</t>
  </si>
  <si>
    <t>Principal</t>
  </si>
  <si>
    <t>Payment</t>
  </si>
  <si>
    <t>Beginning
Balance</t>
  </si>
  <si>
    <t>Payment
Date</t>
  </si>
  <si>
    <t>No.</t>
  </si>
  <si>
    <t>Total cost of loan</t>
  </si>
  <si>
    <t>Total interest</t>
  </si>
  <si>
    <t>Number of payments</t>
  </si>
  <si>
    <t>Monthly payment</t>
  </si>
  <si>
    <t>Start date of loan</t>
  </si>
  <si>
    <t>Loan period in years</t>
  </si>
  <si>
    <t>Annual interest rate</t>
  </si>
  <si>
    <t>Loan amount</t>
  </si>
  <si>
    <t>Enter values</t>
  </si>
  <si>
    <t>Simple Loan Calculator</t>
  </si>
  <si>
    <t>Duration (Years)</t>
  </si>
  <si>
    <t>Loan Amount (KSC)</t>
  </si>
  <si>
    <t>Year</t>
  </si>
  <si>
    <t>All direct costs as a % of revenue</t>
  </si>
  <si>
    <t>Loan 4</t>
  </si>
  <si>
    <t>Portion of the business cash vs credit</t>
  </si>
  <si>
    <t>Credit</t>
  </si>
  <si>
    <t>Step</t>
  </si>
  <si>
    <t>I.</t>
  </si>
  <si>
    <t>II.</t>
  </si>
  <si>
    <t>III.</t>
  </si>
  <si>
    <t>IV.</t>
  </si>
  <si>
    <t>Current operating costs and the expected yearly increases</t>
  </si>
  <si>
    <t>*User to fill shaded cells</t>
  </si>
  <si>
    <t>VI.</t>
  </si>
  <si>
    <t>*User to fill in shaded cells</t>
  </si>
  <si>
    <t>Position 11</t>
  </si>
  <si>
    <t>Position 12</t>
  </si>
  <si>
    <t>Position 13</t>
  </si>
  <si>
    <t>Position 14</t>
  </si>
  <si>
    <t>Position 15</t>
  </si>
  <si>
    <t>VII.</t>
  </si>
  <si>
    <t>VIII.</t>
  </si>
  <si>
    <t>*User to fill shaded cells. Leave cells blank if not needed</t>
  </si>
  <si>
    <t>The company's current and planned loans</t>
  </si>
  <si>
    <t>The planned new hires in the upcoming year</t>
  </si>
  <si>
    <t>Debt Related Inputs</t>
  </si>
  <si>
    <t>Cashflow Inputs</t>
  </si>
  <si>
    <t>The estimated cash inflow from the sale of assets or other sources outside the company's main business</t>
  </si>
  <si>
    <t>X.</t>
  </si>
  <si>
    <t>The estimated cash outflow from the purchase of assets or equipment or payment to owners</t>
  </si>
  <si>
    <t>Working Capital Performance</t>
  </si>
  <si>
    <t>XI.</t>
  </si>
  <si>
    <t>(Days)</t>
  </si>
  <si>
    <t>Average Daily Visits</t>
  </si>
  <si>
    <t>Imaging- ExpensiveTests</t>
  </si>
  <si>
    <t>Imaging- Moderately Priced Tests</t>
  </si>
  <si>
    <t>Imaging- Low Priced Tests</t>
  </si>
  <si>
    <t>Lab- Expensive Tests</t>
  </si>
  <si>
    <t>Lab- Moderately Priced Tests</t>
  </si>
  <si>
    <t>Lab- Low Priced Tests</t>
  </si>
  <si>
    <t>Surgery- Expensive Surgery</t>
  </si>
  <si>
    <t>Surgery- Moderately Priced Surgery</t>
  </si>
  <si>
    <t>Surgery- Low priced surgery</t>
  </si>
  <si>
    <t>Expected % Increase / Decrease in Number of Visits</t>
  </si>
  <si>
    <t>Expected % Increase / Decrease in Price</t>
  </si>
  <si>
    <t>Operating Revenue</t>
  </si>
  <si>
    <t>Other Cash Inflows</t>
  </si>
  <si>
    <t>Dividend payout</t>
  </si>
  <si>
    <t>Medication Purchases</t>
  </si>
  <si>
    <t>Cost of New Hires</t>
  </si>
  <si>
    <t>Revenue Growth Rate</t>
  </si>
  <si>
    <t>Gross Profit Margin</t>
  </si>
  <si>
    <t>EBITDA Margin</t>
  </si>
  <si>
    <t xml:space="preserve">May </t>
  </si>
  <si>
    <t xml:space="preserve">July </t>
  </si>
  <si>
    <t>Start Month</t>
  </si>
  <si>
    <t>*User to fill shaded cells and select start month. Leave values at 0 if cells are not needed</t>
  </si>
  <si>
    <t>N/A</t>
  </si>
  <si>
    <t>Number of Months</t>
  </si>
  <si>
    <t>Month</t>
  </si>
  <si>
    <t>Total Cost</t>
  </si>
  <si>
    <t>Q1</t>
  </si>
  <si>
    <t>Q2</t>
  </si>
  <si>
    <t>Q3</t>
  </si>
  <si>
    <t>Q4</t>
  </si>
  <si>
    <t>Change in Receivables</t>
  </si>
  <si>
    <t>Cash Collection</t>
  </si>
  <si>
    <t>Collection of receivables</t>
  </si>
  <si>
    <t>Change in payables</t>
  </si>
  <si>
    <t>Payment of payables</t>
  </si>
  <si>
    <t>Cash sales</t>
  </si>
  <si>
    <t>Payment of Dividends</t>
  </si>
  <si>
    <t>Receivables</t>
  </si>
  <si>
    <t>Payables</t>
  </si>
  <si>
    <t>Disbursement year</t>
  </si>
  <si>
    <t>Disbursement Month</t>
  </si>
  <si>
    <t>Disbursement Year</t>
  </si>
  <si>
    <t>Input to be filled by user based on actual results</t>
  </si>
  <si>
    <t>Toolkit for the Preparation of:</t>
  </si>
  <si>
    <t>- 5 Year Business Plan</t>
  </si>
  <si>
    <t>- Annual Budget</t>
  </si>
  <si>
    <t>- Annual Cashflow Forecast</t>
  </si>
  <si>
    <t>Ending Balance</t>
  </si>
  <si>
    <t>P&amp;L Input Sheet</t>
  </si>
  <si>
    <t>Balance Sheet Input Sheet</t>
  </si>
  <si>
    <t>Cashflow Statement Input Sheet</t>
  </si>
  <si>
    <t>Input Sheets</t>
  </si>
  <si>
    <t>Output sheets</t>
  </si>
  <si>
    <t>Planning Input Sheet</t>
  </si>
  <si>
    <t>BP Output Sheet</t>
  </si>
  <si>
    <t xml:space="preserve">Review expected outcomes. Adjust assumptions and inputs if necessary. </t>
  </si>
  <si>
    <t>Budget Output Sheet</t>
  </si>
  <si>
    <t>Input actual results on a montly basis and compare difference between actual and budgeted. Adjust assumptions and inputs if necessary.</t>
  </si>
  <si>
    <t>Cashflow Output Sheet</t>
  </si>
  <si>
    <t>Input the assumptions into shaded cells to drive the business planning, budgeting and cashflow forecasting. For detailed instructions refer to guide.</t>
  </si>
  <si>
    <t>General Instructions</t>
  </si>
  <si>
    <t>Worksheets</t>
  </si>
  <si>
    <t>Dark Grey Sheets</t>
  </si>
  <si>
    <t>Dark Blue Sheets</t>
  </si>
  <si>
    <t>Input cells that require the user to input relevant data</t>
  </si>
  <si>
    <t>Locked cells with automatic calculations</t>
  </si>
  <si>
    <t>Blank Cells</t>
  </si>
  <si>
    <t>Automatic calculation with no input from user</t>
  </si>
  <si>
    <t>Output sheet. User is required to input actual results.</t>
  </si>
  <si>
    <t>Input sheets. User is required to relevant data and assumptions</t>
  </si>
  <si>
    <t>Cells and Fonts</t>
  </si>
  <si>
    <t>Dark Blue Font</t>
  </si>
  <si>
    <t>Black Font</t>
  </si>
  <si>
    <t>Other cash inflows (unrelated to main business)</t>
  </si>
  <si>
    <t>Assumption and inputs that may be adjusted by user</t>
  </si>
  <si>
    <t>Navigation Panel</t>
  </si>
  <si>
    <t>Cash balance at the start of the period</t>
  </si>
  <si>
    <t>Cash balance at the end of the period</t>
  </si>
  <si>
    <t>*User to fill shaded cells. Total to amount to 100%</t>
  </si>
  <si>
    <t>% of Total Revenues</t>
  </si>
  <si>
    <r>
      <t xml:space="preserve">Start Year
</t>
    </r>
    <r>
      <rPr>
        <sz val="12"/>
        <color theme="1"/>
        <rFont val="Calibri"/>
        <family val="2"/>
        <scheme val="minor"/>
      </rPr>
      <t>(yyyy)</t>
    </r>
  </si>
  <si>
    <t>XII.</t>
  </si>
  <si>
    <t>V</t>
  </si>
  <si>
    <t>Cost of Goods Sold- % of Revenue</t>
  </si>
  <si>
    <t>IX.</t>
  </si>
  <si>
    <t>Input cell to be filled by user with actual numbers. For future years, leave cells blank</t>
  </si>
  <si>
    <t>Input actual figures from annual income statement into shaded cells.If not relevant, leave cells blank.</t>
  </si>
  <si>
    <t>Input actual figures from annual balance sheet into shaded cells.If not relevant, leave cells blank.</t>
  </si>
  <si>
    <t>Input actual figures from annual cashflow statement into shaded cells.If not relevant, leave cells blank.</t>
  </si>
  <si>
    <t>Profit for the Year Before Tax</t>
  </si>
  <si>
    <t>Adjustment for Non-Cash Income and Expense</t>
  </si>
  <si>
    <t>Increase/Decrease in Trade Receivables and Prepayments</t>
  </si>
  <si>
    <t>Increase/Decrease in Trade Payables and Accruals</t>
  </si>
  <si>
    <t>Increase/Decrease in Inventory</t>
  </si>
  <si>
    <t>Interest Expense/Income</t>
  </si>
  <si>
    <t>Interest Paid</t>
  </si>
  <si>
    <t>Adjustment for Changes in Working Capital</t>
  </si>
  <si>
    <t>Gain/Loss of Disposal of Fixed Asset</t>
  </si>
  <si>
    <t>Provision for Losses on Accounts Receivable</t>
  </si>
  <si>
    <t>Deferred Taxes</t>
  </si>
  <si>
    <t>Allowance for Doubtful Accounts</t>
  </si>
  <si>
    <t>Inpatient Visits</t>
  </si>
  <si>
    <t>Lab Tests</t>
  </si>
  <si>
    <t>Total Revenue</t>
  </si>
  <si>
    <t>Actual Revenues</t>
  </si>
  <si>
    <t>Actual Inpatient Visits</t>
  </si>
  <si>
    <t>Planned Inpatient Visits</t>
  </si>
  <si>
    <t>Actual Outpatient Vists</t>
  </si>
  <si>
    <t>Planned Outpatient Vists</t>
  </si>
  <si>
    <t>Planned Imaging Tests</t>
  </si>
  <si>
    <t>Actual Imaging Tests</t>
  </si>
  <si>
    <t>Planned Lab Tests</t>
  </si>
  <si>
    <t>Actual Lab Tests</t>
  </si>
  <si>
    <t>Planned Surgery Cases</t>
  </si>
  <si>
    <t>Actual Surgery Cases</t>
  </si>
  <si>
    <t>Planned Medication Purchases</t>
  </si>
  <si>
    <t>Actual Medication Purchases</t>
  </si>
  <si>
    <t>Planned Revenue</t>
  </si>
  <si>
    <t>Actual Revenue</t>
  </si>
  <si>
    <t>Quarter</t>
  </si>
  <si>
    <t>Row Labels</t>
  </si>
  <si>
    <t xml:space="preserve">Medication Purchases </t>
  </si>
  <si>
    <t xml:space="preserve">Surgery Cases </t>
  </si>
  <si>
    <t xml:space="preserve">Imaging Tests </t>
  </si>
  <si>
    <t xml:space="preserve">Inpatient Visits </t>
  </si>
  <si>
    <t xml:space="preserve">Outpatient Visits </t>
  </si>
  <si>
    <t xml:space="preserve">Total Revenue </t>
  </si>
  <si>
    <t xml:space="preserve">Net Profit Margin </t>
  </si>
  <si>
    <t>Planned</t>
  </si>
  <si>
    <t>Outpatient</t>
  </si>
  <si>
    <t>Imaging</t>
  </si>
  <si>
    <t>Lab</t>
  </si>
  <si>
    <t>Surgery</t>
  </si>
  <si>
    <t>Medication</t>
  </si>
  <si>
    <t>Service</t>
  </si>
  <si>
    <t xml:space="preserve">Planned </t>
  </si>
  <si>
    <t xml:space="preserve">Actual </t>
  </si>
  <si>
    <t>Q1 Table</t>
  </si>
  <si>
    <t>Q2 Table</t>
  </si>
  <si>
    <t>Q3 Table</t>
  </si>
  <si>
    <t>Q4 Table</t>
  </si>
  <si>
    <t>Planned Revenues</t>
  </si>
  <si>
    <t>Q1 Revenues</t>
  </si>
  <si>
    <t xml:space="preserve">Planned Revenues </t>
  </si>
  <si>
    <t xml:space="preserve">Actual Revenues </t>
  </si>
  <si>
    <t>Q2 Revenues</t>
  </si>
  <si>
    <t>Q3 Revenues</t>
  </si>
  <si>
    <t>Q4 Revenues</t>
  </si>
  <si>
    <t>New Hires N+1</t>
  </si>
  <si>
    <t xml:space="preserve">Expected % Increase or Decrease </t>
  </si>
  <si>
    <t>Current</t>
  </si>
  <si>
    <t>Expected % Increase or Decrease</t>
  </si>
  <si>
    <t>Expected Tax Rate as a % of EBIT</t>
  </si>
  <si>
    <t>Position 1</t>
  </si>
  <si>
    <t>Position 2</t>
  </si>
  <si>
    <t>Loan 1</t>
  </si>
  <si>
    <t>Loan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</si>
</sst>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
    <numFmt numFmtId="165" formatCode="_(* #,##0_);_(* \(#,##0\);_(* &quot;-&quot;??_);_(@_)"/>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Calibri"/>
      <family val="2"/>
      <scheme val="minor"/>
    </font>
    <font>
      <u/>
      <sz val="11"/>
      <color theme="1"/>
      <name val="Calibri"/>
      <family val="2"/>
      <scheme val="minor"/>
    </font>
    <font>
      <sz val="11"/>
      <color rgb="FF002060"/>
      <name val="Calibri"/>
      <family val="2"/>
      <scheme val="minor"/>
    </font>
    <font>
      <b/>
      <sz val="11"/>
      <name val="Calibri"/>
      <family val="2"/>
      <scheme val="minor"/>
    </font>
    <font>
      <sz val="11"/>
      <name val="Calibri"/>
      <family val="2"/>
      <scheme val="minor"/>
    </font>
    <font>
      <i/>
      <sz val="11"/>
      <name val="Calibri"/>
      <family val="2"/>
      <scheme val="minor"/>
    </font>
    <font>
      <b/>
      <u/>
      <sz val="11"/>
      <color theme="1"/>
      <name val="Calibri"/>
      <family val="2"/>
      <scheme val="minor"/>
    </font>
    <font>
      <b/>
      <sz val="10"/>
      <color theme="1"/>
      <name val="Calibri"/>
      <family val="2"/>
      <scheme val="minor"/>
    </font>
    <font>
      <b/>
      <sz val="13"/>
      <color theme="3"/>
      <name val="Calibri"/>
      <family val="2"/>
      <scheme val="minor"/>
    </font>
    <font>
      <b/>
      <sz val="11"/>
      <color theme="3"/>
      <name val="Calibri"/>
      <family val="2"/>
      <scheme val="minor"/>
    </font>
    <font>
      <sz val="10"/>
      <name val="Arial"/>
      <family val="2"/>
    </font>
    <font>
      <b/>
      <sz val="10"/>
      <name val="Arial"/>
      <family val="2"/>
    </font>
    <font>
      <b/>
      <sz val="13"/>
      <name val="Calibri"/>
      <family val="2"/>
      <scheme val="minor"/>
    </font>
    <font>
      <sz val="16"/>
      <name val="Calibri Light"/>
      <family val="2"/>
      <scheme val="major"/>
    </font>
    <font>
      <sz val="12"/>
      <name val="Calibri"/>
      <family val="2"/>
      <scheme val="minor"/>
    </font>
    <font>
      <b/>
      <sz val="22"/>
      <color theme="1"/>
      <name val="Calibri"/>
      <family val="2"/>
      <scheme val="minor"/>
    </font>
    <font>
      <b/>
      <sz val="10"/>
      <color rgb="FF002060"/>
      <name val="Arial"/>
      <family val="2"/>
    </font>
    <font>
      <sz val="10"/>
      <color rgb="FF002060"/>
      <name val="Arial"/>
      <family val="2"/>
    </font>
    <font>
      <b/>
      <sz val="16"/>
      <color theme="1"/>
      <name val="Calibri"/>
      <family val="2"/>
      <scheme val="minor"/>
    </font>
    <font>
      <b/>
      <sz val="18"/>
      <color rgb="FF002060"/>
      <name val="Calibri"/>
      <family val="2"/>
      <scheme val="minor"/>
    </font>
    <font>
      <sz val="12"/>
      <color theme="1"/>
      <name val="Calibri"/>
      <family val="2"/>
      <scheme val="minor"/>
    </font>
    <font>
      <sz val="14"/>
      <color rgb="FF002060"/>
      <name val="Calibri"/>
      <family val="2"/>
      <scheme val="minor"/>
    </font>
    <font>
      <sz val="20"/>
      <color rgb="FF002060"/>
      <name val="Calibri"/>
      <family val="2"/>
      <scheme val="minor"/>
    </font>
    <font>
      <sz val="26"/>
      <color rgb="FF002060"/>
      <name val="Calibri"/>
      <family val="2"/>
      <scheme val="minor"/>
    </font>
    <font>
      <u/>
      <sz val="11"/>
      <color theme="10"/>
      <name val="Calibri"/>
      <family val="2"/>
      <scheme val="minor"/>
    </font>
    <font>
      <b/>
      <sz val="11"/>
      <color rgb="FF00206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9" tint="0.59999389629810485"/>
        <bgColor indexed="64"/>
      </patternFill>
    </fill>
  </fills>
  <borders count="56">
    <border>
      <left/>
      <right/>
      <top/>
      <bottom/>
      <diagonal/>
    </border>
    <border>
      <left/>
      <right/>
      <top style="medium">
        <color auto="1"/>
      </top>
      <bottom/>
      <diagonal/>
    </border>
    <border>
      <left/>
      <right/>
      <top/>
      <bottom style="medium">
        <color auto="1"/>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dashed">
        <color indexed="23"/>
      </right>
      <top/>
      <bottom style="thin">
        <color indexed="23"/>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indexed="23"/>
      </right>
      <top style="thin">
        <color auto="1"/>
      </top>
      <bottom style="thin">
        <color indexed="23"/>
      </bottom>
      <diagonal/>
    </border>
    <border>
      <left style="thin">
        <color auto="1"/>
      </left>
      <right/>
      <top/>
      <bottom style="thin">
        <color auto="1"/>
      </bottom>
      <diagonal/>
    </border>
    <border>
      <left style="dashed">
        <color indexed="23"/>
      </left>
      <right style="dashed">
        <color auto="1"/>
      </right>
      <top style="thin">
        <color auto="1"/>
      </top>
      <bottom style="dashed">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top style="dashed">
        <color auto="1"/>
      </top>
      <bottom style="thin">
        <color auto="1"/>
      </bottom>
      <diagonal/>
    </border>
    <border>
      <left style="dashed">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medium">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right style="dashed">
        <color auto="1"/>
      </right>
      <top style="thin">
        <color auto="1"/>
      </top>
      <bottom style="thin">
        <color auto="1"/>
      </bottom>
      <diagonal/>
    </border>
    <border>
      <left style="thin">
        <color auto="1"/>
      </left>
      <right/>
      <top/>
      <bottom/>
      <diagonal/>
    </border>
    <border>
      <left style="thin">
        <color auto="1"/>
      </left>
      <right/>
      <top style="thin">
        <color auto="1"/>
      </top>
      <bottom style="dashed">
        <color auto="1"/>
      </bottom>
      <diagonal/>
    </border>
    <border>
      <left style="thin">
        <color auto="1"/>
      </left>
      <right/>
      <top/>
      <bottom style="dashed">
        <color auto="1"/>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style="hair">
        <color theme="1" tint="0.499984740745262"/>
      </right>
      <top/>
      <bottom/>
      <diagonal/>
    </border>
    <border>
      <left style="hair">
        <color rgb="FF7F7F7F"/>
      </left>
      <right style="hair">
        <color rgb="FF7F7F7F"/>
      </right>
      <top style="hair">
        <color rgb="FF7F7F7F"/>
      </top>
      <bottom style="hair">
        <color rgb="FF7F7F7F"/>
      </bottom>
      <diagonal/>
    </border>
    <border>
      <left/>
      <right style="hair">
        <color rgb="FF7F7F7F"/>
      </right>
      <top/>
      <bottom/>
      <diagonal/>
    </border>
    <border>
      <left/>
      <right/>
      <top style="hair">
        <color theme="1" tint="0.499984740745262"/>
      </top>
      <bottom/>
      <diagonal/>
    </border>
    <border>
      <left/>
      <right/>
      <top/>
      <bottom style="hair">
        <color theme="1" tint="0.499984740745262"/>
      </bottom>
      <diagonal/>
    </border>
    <border>
      <left style="thin">
        <color auto="1"/>
      </left>
      <right/>
      <top style="dashed">
        <color auto="1"/>
      </top>
      <bottom/>
      <diagonal/>
    </border>
    <border>
      <left/>
      <right style="dashed">
        <color auto="1"/>
      </right>
      <top/>
      <bottom style="thin">
        <color auto="1"/>
      </bottom>
      <diagonal/>
    </border>
    <border>
      <left style="dashed">
        <color auto="1"/>
      </left>
      <right style="dashed">
        <color auto="1"/>
      </right>
      <top/>
      <bottom style="thin">
        <color auto="1"/>
      </bottom>
      <diagonal/>
    </border>
    <border>
      <left style="dashed">
        <color auto="1"/>
      </left>
      <right/>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style="dashed">
        <color auto="1"/>
      </right>
      <top style="thin">
        <color auto="1"/>
      </top>
      <bottom style="dashed">
        <color auto="1"/>
      </bottom>
      <diagonal/>
    </border>
    <border>
      <left style="thin">
        <color auto="1"/>
      </left>
      <right style="thin">
        <color auto="1"/>
      </right>
      <top style="thin">
        <color auto="1"/>
      </top>
      <bottom style="thin">
        <color auto="1"/>
      </bottom>
      <diagonal/>
    </border>
    <border>
      <left style="thin">
        <color auto="1"/>
      </left>
      <right/>
      <top style="dashed">
        <color auto="1"/>
      </top>
      <bottom style="dashed">
        <color auto="1"/>
      </bottom>
      <diagonal/>
    </border>
    <border>
      <left/>
      <right style="dashed">
        <color auto="1"/>
      </right>
      <top style="thin">
        <color auto="1"/>
      </top>
      <bottom style="dashed">
        <color auto="1"/>
      </bottom>
      <diagonal/>
    </border>
    <border>
      <left/>
      <right style="dashed">
        <color auto="1"/>
      </right>
      <top style="dashed">
        <color auto="1"/>
      </top>
      <bottom style="dashed">
        <color auto="1"/>
      </bottom>
      <diagonal/>
    </border>
    <border>
      <left/>
      <right/>
      <top style="thin">
        <color auto="1"/>
      </top>
      <bottom style="thin">
        <color auto="1"/>
      </bottom>
      <diagonal/>
    </border>
  </borders>
  <cellStyleXfs count="15">
    <xf numFmtId="0" fontId="0" fillId="0" borderId="0"/>
    <xf numFmtId="9" fontId="1" fillId="0" borderId="0" applyFont="0" applyFill="0" applyBorder="0" applyAlignment="0" applyProtection="0"/>
    <xf numFmtId="0" fontId="13" fillId="0" borderId="3" applyNumberFormat="0" applyFill="0" applyAlignment="0" applyProtection="0"/>
    <xf numFmtId="0" fontId="14" fillId="0" borderId="4" applyNumberFormat="0" applyFill="0" applyAlignment="0" applyProtection="0"/>
    <xf numFmtId="43" fontId="1" fillId="0" borderId="0" applyFont="0" applyFill="0" applyBorder="0" applyAlignment="0" applyProtection="0"/>
    <xf numFmtId="0" fontId="9" fillId="0" borderId="0">
      <alignment horizontal="right"/>
    </xf>
    <xf numFmtId="44" fontId="9" fillId="0" borderId="0" applyFont="0" applyFill="0" applyBorder="0" applyAlignment="0" applyProtection="0"/>
    <xf numFmtId="14" fontId="9" fillId="0" borderId="0" applyFont="0" applyFill="0" applyBorder="0">
      <alignment horizontal="right"/>
    </xf>
    <xf numFmtId="1" fontId="9" fillId="0" borderId="0" applyFont="0" applyFill="0" applyBorder="0" applyProtection="0">
      <alignment horizontal="right"/>
    </xf>
    <xf numFmtId="0" fontId="9" fillId="0" borderId="0" applyNumberFormat="0" applyFont="0" applyFill="0" applyBorder="0" applyProtection="0">
      <alignment horizontal="center" wrapText="1"/>
    </xf>
    <xf numFmtId="0" fontId="9" fillId="0" borderId="0" applyNumberFormat="0" applyFont="0" applyFill="0" applyBorder="0" applyProtection="0">
      <alignment horizontal="left" indent="5"/>
    </xf>
    <xf numFmtId="10" fontId="9" fillId="0" borderId="0" applyFont="0" applyFill="0" applyBorder="0" applyAlignment="0" applyProtection="0"/>
    <xf numFmtId="0" fontId="9" fillId="0" borderId="0" applyNumberFormat="0" applyFill="0" applyProtection="0">
      <alignment horizontal="right" indent="1"/>
    </xf>
    <xf numFmtId="0" fontId="18" fillId="0" borderId="42" applyNumberFormat="0" applyFill="0" applyProtection="0">
      <alignment horizontal="left"/>
    </xf>
    <xf numFmtId="0" fontId="29" fillId="0" borderId="0" applyNumberFormat="0" applyFill="0" applyBorder="0" applyAlignment="0" applyProtection="0"/>
  </cellStyleXfs>
  <cellXfs count="310">
    <xf numFmtId="0" fontId="0" fillId="0" borderId="0" xfId="0"/>
    <xf numFmtId="0" fontId="0" fillId="2" borderId="0" xfId="0" applyFill="1"/>
    <xf numFmtId="0" fontId="4" fillId="2" borderId="0" xfId="0" applyFont="1" applyFill="1"/>
    <xf numFmtId="0" fontId="0" fillId="0" borderId="0" xfId="0" applyAlignment="1">
      <alignment horizontal="center"/>
    </xf>
    <xf numFmtId="0" fontId="3" fillId="0" borderId="0" xfId="0" applyFont="1"/>
    <xf numFmtId="0" fontId="2" fillId="0" borderId="0" xfId="0" applyFont="1" applyFill="1" applyBorder="1"/>
    <xf numFmtId="0" fontId="3" fillId="0" borderId="0" xfId="0" applyFont="1" applyAlignment="1">
      <alignment horizontal="center"/>
    </xf>
    <xf numFmtId="0" fontId="0" fillId="0" borderId="0" xfId="0" applyBorder="1"/>
    <xf numFmtId="0" fontId="7" fillId="0" borderId="0" xfId="0" applyFont="1" applyBorder="1"/>
    <xf numFmtId="0" fontId="3" fillId="0" borderId="0" xfId="0" applyFont="1" applyBorder="1" applyAlignment="1">
      <alignment horizontal="center"/>
    </xf>
    <xf numFmtId="0" fontId="7" fillId="0" borderId="0" xfId="0" applyFont="1" applyBorder="1" applyAlignment="1">
      <alignment horizontal="center"/>
    </xf>
    <xf numFmtId="0" fontId="0" fillId="0" borderId="0" xfId="0" applyBorder="1" applyAlignment="1">
      <alignment horizontal="center"/>
    </xf>
    <xf numFmtId="9" fontId="7" fillId="0" borderId="0" xfId="0" applyNumberFormat="1" applyFont="1" applyBorder="1" applyAlignment="1">
      <alignment horizontal="center"/>
    </xf>
    <xf numFmtId="9" fontId="7" fillId="0" borderId="0" xfId="1" applyFont="1" applyBorder="1" applyAlignment="1">
      <alignment horizontal="center"/>
    </xf>
    <xf numFmtId="0" fontId="0" fillId="0" borderId="2" xfId="0" applyBorder="1"/>
    <xf numFmtId="0" fontId="0" fillId="0" borderId="0" xfId="0" applyFill="1" applyBorder="1"/>
    <xf numFmtId="0" fontId="0" fillId="0" borderId="1" xfId="0" applyBorder="1"/>
    <xf numFmtId="3" fontId="7" fillId="0" borderId="0" xfId="0" applyNumberFormat="1" applyFont="1" applyBorder="1" applyAlignment="1">
      <alignment horizontal="center"/>
    </xf>
    <xf numFmtId="0" fontId="3" fillId="0" borderId="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3" fillId="0" borderId="0" xfId="0" applyFont="1" applyBorder="1" applyAlignment="1">
      <alignment horizontal="center" vertical="center" wrapText="1"/>
    </xf>
    <xf numFmtId="0" fontId="3" fillId="0" borderId="0" xfId="0" applyFont="1" applyFill="1" applyBorder="1"/>
    <xf numFmtId="0" fontId="11" fillId="0" borderId="0" xfId="0" applyFont="1" applyBorder="1"/>
    <xf numFmtId="0" fontId="2" fillId="0" borderId="0" xfId="0" applyFont="1" applyFill="1" applyBorder="1" applyAlignment="1">
      <alignment horizontal="center"/>
    </xf>
    <xf numFmtId="0" fontId="3" fillId="0" borderId="0" xfId="0" applyFont="1" applyFill="1" applyBorder="1" applyAlignment="1">
      <alignment horizontal="center" vertical="center" wrapText="1"/>
    </xf>
    <xf numFmtId="9" fontId="7" fillId="0" borderId="0" xfId="1" applyFont="1" applyFill="1" applyBorder="1" applyAlignment="1">
      <alignment horizontal="center"/>
    </xf>
    <xf numFmtId="0" fontId="3" fillId="0" borderId="0" xfId="0" applyFont="1" applyAlignment="1">
      <alignment horizontal="left"/>
    </xf>
    <xf numFmtId="0" fontId="0" fillId="0" borderId="5" xfId="0" applyBorder="1" applyAlignment="1">
      <alignment horizontal="center"/>
    </xf>
    <xf numFmtId="0" fontId="10" fillId="0" borderId="0" xfId="0" applyFont="1" applyFill="1" applyBorder="1" applyAlignment="1">
      <alignment horizontal="center"/>
    </xf>
    <xf numFmtId="0" fontId="16" fillId="0" borderId="16" xfId="0" applyFont="1" applyFill="1" applyBorder="1" applyAlignment="1" applyProtection="1">
      <alignment horizontal="center" vertical="center" wrapText="1"/>
      <protection locked="0"/>
    </xf>
    <xf numFmtId="0" fontId="16" fillId="0" borderId="15" xfId="0" applyFont="1" applyFill="1" applyBorder="1" applyAlignment="1" applyProtection="1">
      <alignment horizontal="center" vertical="center" wrapText="1"/>
      <protection locked="0"/>
    </xf>
    <xf numFmtId="3" fontId="16" fillId="4" borderId="14" xfId="0" applyNumberFormat="1" applyFont="1" applyFill="1" applyBorder="1" applyAlignment="1">
      <alignment horizontal="center" vertical="center" wrapText="1"/>
    </xf>
    <xf numFmtId="0" fontId="9" fillId="0" borderId="0" xfId="0" applyFont="1"/>
    <xf numFmtId="0" fontId="9" fillId="0" borderId="0" xfId="0" applyFont="1" applyFill="1"/>
    <xf numFmtId="0" fontId="9" fillId="0" borderId="0" xfId="0" applyFont="1" applyAlignment="1">
      <alignment horizontal="left"/>
    </xf>
    <xf numFmtId="0" fontId="16" fillId="0" borderId="8" xfId="0" applyFont="1" applyBorder="1" applyAlignment="1" applyProtection="1">
      <alignment horizontal="left" wrapText="1"/>
      <protection locked="0"/>
    </xf>
    <xf numFmtId="0" fontId="15" fillId="0" borderId="9"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6" fillId="4" borderId="13" xfId="0" applyFont="1" applyFill="1" applyBorder="1" applyAlignment="1">
      <alignment horizontal="left" wrapText="1"/>
    </xf>
    <xf numFmtId="0" fontId="15" fillId="0" borderId="18" xfId="0" applyFont="1" applyBorder="1" applyAlignment="1" applyProtection="1">
      <alignment horizontal="left" vertical="center" wrapText="1"/>
      <protection locked="0"/>
    </xf>
    <xf numFmtId="0" fontId="16" fillId="4" borderId="13" xfId="0" applyFont="1" applyFill="1" applyBorder="1" applyAlignment="1" applyProtection="1">
      <alignment horizontal="left" vertical="center" wrapText="1"/>
      <protection locked="0"/>
    </xf>
    <xf numFmtId="0" fontId="8" fillId="0" borderId="23" xfId="3" applyFont="1" applyBorder="1" applyAlignment="1" applyProtection="1">
      <alignment horizontal="left"/>
    </xf>
    <xf numFmtId="0" fontId="16" fillId="4" borderId="23" xfId="0" applyFont="1" applyFill="1" applyBorder="1" applyAlignment="1" applyProtection="1">
      <alignment horizontal="left" vertical="center" wrapText="1"/>
      <protection locked="0"/>
    </xf>
    <xf numFmtId="3" fontId="16" fillId="4" borderId="24" xfId="0" applyNumberFormat="1" applyFont="1" applyFill="1" applyBorder="1" applyAlignment="1">
      <alignment horizontal="center" vertical="center" wrapText="1"/>
    </xf>
    <xf numFmtId="3" fontId="15" fillId="4" borderId="24" xfId="0" applyNumberFormat="1" applyFont="1" applyFill="1" applyBorder="1" applyAlignment="1">
      <alignment horizontal="center" vertical="center" wrapText="1"/>
    </xf>
    <xf numFmtId="3" fontId="16" fillId="4" borderId="27" xfId="0" applyNumberFormat="1" applyFont="1" applyFill="1" applyBorder="1" applyAlignment="1">
      <alignment horizontal="center" vertical="center" wrapText="1"/>
    </xf>
    <xf numFmtId="3" fontId="15" fillId="4" borderId="27" xfId="0" applyNumberFormat="1" applyFont="1" applyFill="1" applyBorder="1" applyAlignment="1">
      <alignment horizontal="center" vertical="center" wrapText="1"/>
    </xf>
    <xf numFmtId="3" fontId="16" fillId="4" borderId="26" xfId="0" applyNumberFormat="1" applyFont="1" applyFill="1" applyBorder="1" applyAlignment="1">
      <alignment horizontal="center" vertical="center" wrapText="1"/>
    </xf>
    <xf numFmtId="0" fontId="8" fillId="4" borderId="13" xfId="0" applyFont="1" applyFill="1" applyBorder="1" applyAlignment="1">
      <alignment horizontal="left"/>
    </xf>
    <xf numFmtId="0" fontId="8" fillId="4" borderId="23" xfId="0" applyFont="1" applyFill="1" applyBorder="1" applyAlignment="1">
      <alignment horizontal="left"/>
    </xf>
    <xf numFmtId="0" fontId="8" fillId="4" borderId="28" xfId="0" applyFont="1" applyFill="1" applyBorder="1" applyAlignment="1">
      <alignment horizontal="left"/>
    </xf>
    <xf numFmtId="0" fontId="3" fillId="4" borderId="23" xfId="0" applyFont="1" applyFill="1" applyBorder="1" applyAlignment="1">
      <alignment horizontal="left"/>
    </xf>
    <xf numFmtId="0" fontId="3" fillId="4" borderId="23" xfId="0" applyFont="1" applyFill="1" applyBorder="1"/>
    <xf numFmtId="0" fontId="3" fillId="4" borderId="28" xfId="0" applyFont="1" applyFill="1" applyBorder="1"/>
    <xf numFmtId="17" fontId="12" fillId="0" borderId="23" xfId="0" applyNumberFormat="1" applyFont="1" applyBorder="1" applyAlignment="1">
      <alignment horizontal="center"/>
    </xf>
    <xf numFmtId="17" fontId="12" fillId="0" borderId="24" xfId="0" applyNumberFormat="1" applyFont="1" applyBorder="1" applyAlignment="1">
      <alignment horizontal="center"/>
    </xf>
    <xf numFmtId="17" fontId="12" fillId="0" borderId="25" xfId="0" applyNumberFormat="1" applyFont="1" applyBorder="1" applyAlignment="1">
      <alignment horizontal="center"/>
    </xf>
    <xf numFmtId="0" fontId="0" fillId="0" borderId="18" xfId="0" applyBorder="1" applyAlignment="1">
      <alignment horizontal="left" indent="1"/>
    </xf>
    <xf numFmtId="0" fontId="0" fillId="0" borderId="11" xfId="0" applyBorder="1" applyAlignment="1">
      <alignment horizontal="left" indent="1"/>
    </xf>
    <xf numFmtId="0" fontId="8" fillId="0" borderId="0" xfId="0" applyFont="1" applyAlignment="1">
      <alignment horizontal="left"/>
    </xf>
    <xf numFmtId="9" fontId="0" fillId="0" borderId="0" xfId="0" applyNumberFormat="1" applyBorder="1" applyAlignment="1">
      <alignment horizontal="center"/>
    </xf>
    <xf numFmtId="9" fontId="0" fillId="0" borderId="0" xfId="0" applyNumberFormat="1" applyFill="1" applyBorder="1" applyAlignment="1">
      <alignment horizontal="center"/>
    </xf>
    <xf numFmtId="0" fontId="8" fillId="0" borderId="0" xfId="0" applyFont="1" applyFill="1" applyBorder="1" applyAlignment="1">
      <alignment horizontal="center"/>
    </xf>
    <xf numFmtId="0" fontId="9" fillId="0" borderId="0" xfId="0" applyFont="1" applyFill="1" applyBorder="1"/>
    <xf numFmtId="0" fontId="0" fillId="0" borderId="0" xfId="0" applyFill="1"/>
    <xf numFmtId="0" fontId="8" fillId="0" borderId="0" xfId="0" applyFont="1" applyFill="1" applyBorder="1" applyAlignment="1">
      <alignment horizontal="left"/>
    </xf>
    <xf numFmtId="3" fontId="0" fillId="0" borderId="0" xfId="0" applyNumberFormat="1"/>
    <xf numFmtId="3" fontId="0" fillId="0" borderId="0" xfId="0" applyNumberFormat="1" applyAlignment="1">
      <alignment horizontal="center"/>
    </xf>
    <xf numFmtId="3" fontId="0" fillId="0" borderId="0" xfId="0" applyNumberFormat="1" applyBorder="1" applyAlignment="1">
      <alignment horizontal="center"/>
    </xf>
    <xf numFmtId="9" fontId="7" fillId="0" borderId="0" xfId="0" applyNumberFormat="1" applyFont="1" applyFill="1" applyBorder="1" applyAlignment="1">
      <alignment horizontal="center"/>
    </xf>
    <xf numFmtId="3" fontId="7" fillId="0" borderId="0" xfId="0" applyNumberFormat="1" applyFont="1" applyFill="1" applyBorder="1" applyAlignment="1">
      <alignment horizontal="center"/>
    </xf>
    <xf numFmtId="3" fontId="3" fillId="0" borderId="0" xfId="0" applyNumberFormat="1" applyFont="1" applyAlignment="1">
      <alignment horizontal="center"/>
    </xf>
    <xf numFmtId="3" fontId="0" fillId="0" borderId="19" xfId="0" applyNumberFormat="1" applyBorder="1" applyAlignment="1">
      <alignment horizontal="center"/>
    </xf>
    <xf numFmtId="3" fontId="0" fillId="0" borderId="12" xfId="0" applyNumberFormat="1" applyBorder="1" applyAlignment="1">
      <alignment horizontal="center"/>
    </xf>
    <xf numFmtId="3" fontId="3" fillId="4" borderId="24" xfId="0" applyNumberFormat="1" applyFont="1" applyFill="1" applyBorder="1" applyAlignment="1">
      <alignment horizontal="center"/>
    </xf>
    <xf numFmtId="3" fontId="3" fillId="4" borderId="25" xfId="0" applyNumberFormat="1" applyFont="1" applyFill="1" applyBorder="1" applyAlignment="1">
      <alignment horizontal="center"/>
    </xf>
    <xf numFmtId="9" fontId="0" fillId="0" borderId="0" xfId="1" applyFont="1" applyFill="1" applyBorder="1" applyAlignment="1">
      <alignment horizontal="center"/>
    </xf>
    <xf numFmtId="0" fontId="0" fillId="0" borderId="0" xfId="0" applyFont="1" applyBorder="1"/>
    <xf numFmtId="0" fontId="6" fillId="0" borderId="0" xfId="0" applyFont="1" applyFill="1" applyBorder="1"/>
    <xf numFmtId="1" fontId="3" fillId="0" borderId="0" xfId="0" applyNumberFormat="1" applyFont="1" applyBorder="1" applyAlignment="1">
      <alignment horizontal="center" vertical="center" wrapText="1"/>
    </xf>
    <xf numFmtId="1" fontId="3" fillId="0" borderId="0" xfId="0" applyNumberFormat="1" applyFont="1" applyAlignment="1">
      <alignment horizontal="center"/>
    </xf>
    <xf numFmtId="0" fontId="0" fillId="0" borderId="35" xfId="0" applyFont="1" applyBorder="1"/>
    <xf numFmtId="0" fontId="0" fillId="0" borderId="36" xfId="0" applyFont="1" applyBorder="1"/>
    <xf numFmtId="3" fontId="0" fillId="0" borderId="31" xfId="0" applyNumberFormat="1" applyFont="1" applyFill="1" applyBorder="1" applyAlignment="1">
      <alignment horizontal="center"/>
    </xf>
    <xf numFmtId="3" fontId="0" fillId="0" borderId="0" xfId="1" applyNumberFormat="1" applyFont="1" applyAlignment="1">
      <alignment horizontal="center"/>
    </xf>
    <xf numFmtId="1" fontId="3" fillId="0" borderId="0" xfId="0" applyNumberFormat="1" applyFont="1" applyBorder="1" applyAlignment="1">
      <alignment horizontal="center"/>
    </xf>
    <xf numFmtId="3" fontId="0" fillId="0" borderId="12" xfId="0" applyNumberFormat="1" applyFill="1" applyBorder="1" applyAlignment="1">
      <alignment horizontal="center"/>
    </xf>
    <xf numFmtId="0" fontId="0" fillId="0" borderId="0" xfId="0" applyNumberFormat="1" applyFill="1" applyBorder="1"/>
    <xf numFmtId="0" fontId="3" fillId="0" borderId="0" xfId="0" applyFont="1" applyFill="1" applyBorder="1" applyAlignment="1"/>
    <xf numFmtId="0" fontId="9" fillId="0" borderId="0" xfId="5">
      <alignment horizontal="right"/>
    </xf>
    <xf numFmtId="14" fontId="0" fillId="0" borderId="0" xfId="7" applyFont="1">
      <alignment horizontal="right"/>
    </xf>
    <xf numFmtId="1" fontId="0" fillId="0" borderId="0" xfId="8" applyFont="1">
      <alignment horizontal="right"/>
    </xf>
    <xf numFmtId="0" fontId="0" fillId="0" borderId="0" xfId="9" applyFont="1">
      <alignment horizontal="center" wrapText="1"/>
    </xf>
    <xf numFmtId="44" fontId="0" fillId="5" borderId="37" xfId="6" applyFont="1" applyFill="1" applyBorder="1" applyAlignment="1">
      <alignment horizontal="right"/>
    </xf>
    <xf numFmtId="1" fontId="0" fillId="5" borderId="37" xfId="8" applyFont="1" applyFill="1" applyBorder="1">
      <alignment horizontal="right"/>
    </xf>
    <xf numFmtId="0" fontId="0" fillId="0" borderId="0" xfId="10" applyFont="1">
      <alignment horizontal="left" indent="5"/>
    </xf>
    <xf numFmtId="14" fontId="0" fillId="0" borderId="39" xfId="7" applyFont="1" applyBorder="1">
      <alignment horizontal="right"/>
    </xf>
    <xf numFmtId="1" fontId="0" fillId="0" borderId="39" xfId="8" applyFont="1" applyBorder="1">
      <alignment horizontal="right"/>
    </xf>
    <xf numFmtId="10" fontId="0" fillId="0" borderId="39" xfId="11" applyFont="1" applyBorder="1" applyAlignment="1">
      <alignment horizontal="right"/>
    </xf>
    <xf numFmtId="44" fontId="0" fillId="0" borderId="39" xfId="6" applyFont="1" applyBorder="1" applyAlignment="1">
      <alignment horizontal="right"/>
    </xf>
    <xf numFmtId="0" fontId="9" fillId="0" borderId="41" xfId="12" applyBorder="1" applyAlignment="1">
      <alignment horizontal="right"/>
    </xf>
    <xf numFmtId="0" fontId="9" fillId="0" borderId="41" xfId="12" applyBorder="1" applyAlignment="1"/>
    <xf numFmtId="0" fontId="18" fillId="0" borderId="42" xfId="13">
      <alignment horizontal="left"/>
    </xf>
    <xf numFmtId="0" fontId="18" fillId="0" borderId="42" xfId="13" applyFill="1">
      <alignment horizontal="left"/>
    </xf>
    <xf numFmtId="3" fontId="7" fillId="0" borderId="0" xfId="0" applyNumberFormat="1" applyFont="1" applyFill="1" applyBorder="1"/>
    <xf numFmtId="3" fontId="0" fillId="0" borderId="0" xfId="1" applyNumberFormat="1" applyFont="1" applyFill="1" applyBorder="1" applyAlignment="1">
      <alignment horizontal="center"/>
    </xf>
    <xf numFmtId="8" fontId="9" fillId="0" borderId="0" xfId="5" applyNumberFormat="1">
      <alignment horizontal="right"/>
    </xf>
    <xf numFmtId="37" fontId="0" fillId="0" borderId="0" xfId="6" applyNumberFormat="1" applyFont="1" applyAlignment="1">
      <alignment horizontal="center"/>
    </xf>
    <xf numFmtId="3" fontId="7" fillId="0" borderId="0" xfId="0" applyNumberFormat="1" applyFont="1" applyBorder="1"/>
    <xf numFmtId="9" fontId="8" fillId="0" borderId="0" xfId="1" applyFont="1" applyBorder="1" applyAlignment="1">
      <alignment horizontal="center"/>
    </xf>
    <xf numFmtId="0" fontId="8" fillId="0" borderId="0" xfId="0" quotePrefix="1" applyFont="1" applyFill="1" applyBorder="1" applyAlignment="1">
      <alignment horizontal="center"/>
    </xf>
    <xf numFmtId="0" fontId="0" fillId="5" borderId="0" xfId="0" applyFill="1" applyBorder="1"/>
    <xf numFmtId="3" fontId="7" fillId="5" borderId="0" xfId="0" applyNumberFormat="1" applyFont="1" applyFill="1" applyBorder="1" applyAlignment="1">
      <alignment horizontal="center"/>
    </xf>
    <xf numFmtId="0" fontId="0" fillId="4" borderId="0" xfId="0" applyFill="1" applyBorder="1"/>
    <xf numFmtId="0" fontId="8" fillId="4" borderId="0" xfId="0" applyFont="1" applyFill="1" applyBorder="1" applyAlignment="1"/>
    <xf numFmtId="0" fontId="0" fillId="4" borderId="0" xfId="0" applyFill="1"/>
    <xf numFmtId="3" fontId="7" fillId="4" borderId="0" xfId="0" applyNumberFormat="1" applyFont="1" applyFill="1" applyBorder="1" applyAlignment="1">
      <alignment horizontal="center"/>
    </xf>
    <xf numFmtId="0" fontId="10" fillId="4" borderId="0" xfId="0" applyFont="1" applyFill="1" applyBorder="1" applyAlignment="1"/>
    <xf numFmtId="0" fontId="19" fillId="4" borderId="0" xfId="0" applyFont="1" applyFill="1" applyBorder="1" applyAlignment="1"/>
    <xf numFmtId="0" fontId="19" fillId="0" borderId="0" xfId="0" applyFont="1" applyFill="1" applyBorder="1" applyAlignment="1"/>
    <xf numFmtId="0" fontId="7" fillId="4" borderId="0" xfId="0" applyFont="1" applyFill="1" applyBorder="1" applyAlignment="1">
      <alignment horizontal="center"/>
    </xf>
    <xf numFmtId="9" fontId="0" fillId="4" borderId="0" xfId="0" applyNumberFormat="1" applyFill="1" applyBorder="1" applyAlignment="1">
      <alignment horizontal="center"/>
    </xf>
    <xf numFmtId="0" fontId="3" fillId="4" borderId="0" xfId="0" applyFont="1" applyFill="1" applyBorder="1"/>
    <xf numFmtId="0" fontId="9" fillId="0" borderId="0" xfId="0" applyFont="1" applyBorder="1"/>
    <xf numFmtId="14" fontId="0" fillId="0" borderId="0" xfId="0" applyNumberFormat="1" applyBorder="1"/>
    <xf numFmtId="0" fontId="7" fillId="5" borderId="0" xfId="0" applyFont="1" applyFill="1" applyBorder="1" applyAlignment="1">
      <alignment horizontal="center"/>
    </xf>
    <xf numFmtId="9" fontId="7" fillId="4" borderId="0" xfId="1" applyFont="1" applyFill="1" applyBorder="1" applyAlignment="1">
      <alignment horizontal="center"/>
    </xf>
    <xf numFmtId="9" fontId="7" fillId="4" borderId="0" xfId="0" applyNumberFormat="1" applyFont="1" applyFill="1" applyBorder="1" applyAlignment="1">
      <alignment horizontal="center"/>
    </xf>
    <xf numFmtId="0" fontId="2" fillId="4" borderId="0" xfId="0" applyFont="1" applyFill="1" applyBorder="1"/>
    <xf numFmtId="0" fontId="20" fillId="0" borderId="0" xfId="0" applyFont="1" applyFill="1" applyBorder="1"/>
    <xf numFmtId="0" fontId="20" fillId="0" borderId="0" xfId="0" applyFont="1"/>
    <xf numFmtId="10" fontId="7" fillId="0" borderId="0" xfId="0" applyNumberFormat="1" applyFont="1" applyBorder="1"/>
    <xf numFmtId="1" fontId="0" fillId="0" borderId="0" xfId="0" applyNumberFormat="1" applyBorder="1" applyAlignment="1">
      <alignment horizontal="center"/>
    </xf>
    <xf numFmtId="0" fontId="9" fillId="0" borderId="43" xfId="0" applyFont="1" applyBorder="1"/>
    <xf numFmtId="0" fontId="9" fillId="0" borderId="34" xfId="0" applyFont="1" applyBorder="1"/>
    <xf numFmtId="3" fontId="0" fillId="0" borderId="19" xfId="0" applyNumberFormat="1" applyFont="1" applyFill="1" applyBorder="1" applyAlignment="1">
      <alignment horizontal="center"/>
    </xf>
    <xf numFmtId="17" fontId="12" fillId="0" borderId="44" xfId="0" applyNumberFormat="1" applyFont="1" applyBorder="1" applyAlignment="1">
      <alignment horizontal="center"/>
    </xf>
    <xf numFmtId="17" fontId="12" fillId="0" borderId="45" xfId="0" applyNumberFormat="1" applyFont="1" applyBorder="1" applyAlignment="1">
      <alignment horizontal="center"/>
    </xf>
    <xf numFmtId="17" fontId="12" fillId="0" borderId="46" xfId="0" applyNumberFormat="1" applyFont="1" applyBorder="1" applyAlignment="1">
      <alignment horizontal="center"/>
    </xf>
    <xf numFmtId="3" fontId="3" fillId="4" borderId="23" xfId="0" applyNumberFormat="1" applyFont="1" applyFill="1" applyBorder="1" applyAlignment="1">
      <alignment horizontal="center"/>
    </xf>
    <xf numFmtId="3" fontId="3" fillId="4" borderId="33" xfId="0" applyNumberFormat="1" applyFont="1" applyFill="1" applyBorder="1" applyAlignment="1">
      <alignment horizontal="center"/>
    </xf>
    <xf numFmtId="0" fontId="3" fillId="0" borderId="0" xfId="0" applyFont="1" applyBorder="1" applyAlignment="1">
      <alignment horizontal="center"/>
    </xf>
    <xf numFmtId="0" fontId="8" fillId="4" borderId="47" xfId="0" applyFont="1" applyFill="1" applyBorder="1" applyAlignment="1">
      <alignment horizontal="left"/>
    </xf>
    <xf numFmtId="3" fontId="3" fillId="4" borderId="48" xfId="0" applyNumberFormat="1" applyFont="1" applyFill="1" applyBorder="1" applyAlignment="1">
      <alignment horizontal="center"/>
    </xf>
    <xf numFmtId="3" fontId="3" fillId="4" borderId="49" xfId="0" applyNumberFormat="1" applyFont="1" applyFill="1" applyBorder="1" applyAlignment="1">
      <alignment horizontal="center"/>
    </xf>
    <xf numFmtId="3" fontId="0" fillId="0" borderId="50" xfId="0" applyNumberFormat="1" applyBorder="1" applyAlignment="1">
      <alignment horizontal="center"/>
    </xf>
    <xf numFmtId="3" fontId="0" fillId="0" borderId="0" xfId="0" applyNumberFormat="1" applyBorder="1"/>
    <xf numFmtId="3" fontId="0" fillId="0" borderId="0" xfId="0" applyNumberFormat="1" applyFill="1" applyBorder="1"/>
    <xf numFmtId="0" fontId="10" fillId="0" borderId="0" xfId="0" applyFont="1" applyFill="1" applyBorder="1" applyAlignment="1"/>
    <xf numFmtId="0" fontId="0" fillId="0" borderId="11" xfId="0" applyFill="1" applyBorder="1" applyAlignment="1">
      <alignment horizontal="left" indent="1"/>
    </xf>
    <xf numFmtId="0" fontId="9" fillId="0" borderId="0" xfId="0" applyNumberFormat="1" applyFont="1" applyBorder="1"/>
    <xf numFmtId="3" fontId="3" fillId="0" borderId="0" xfId="0" applyNumberFormat="1" applyFont="1" applyFill="1" applyBorder="1" applyAlignment="1">
      <alignment horizontal="center"/>
    </xf>
    <xf numFmtId="1" fontId="0" fillId="0" borderId="12" xfId="0" applyNumberFormat="1" applyBorder="1" applyAlignment="1">
      <alignment horizontal="center"/>
    </xf>
    <xf numFmtId="1" fontId="0" fillId="0" borderId="14" xfId="0" applyNumberFormat="1" applyBorder="1" applyAlignment="1">
      <alignment horizontal="center"/>
    </xf>
    <xf numFmtId="3" fontId="0" fillId="0" borderId="19" xfId="0" applyNumberFormat="1" applyFill="1" applyBorder="1" applyAlignment="1">
      <alignment horizontal="center"/>
    </xf>
    <xf numFmtId="0" fontId="0" fillId="5" borderId="0" xfId="0" applyFill="1" applyAlignment="1">
      <alignment horizontal="center"/>
    </xf>
    <xf numFmtId="3" fontId="0" fillId="5" borderId="0" xfId="0" applyNumberFormat="1" applyFill="1" applyAlignment="1">
      <alignment horizontal="center"/>
    </xf>
    <xf numFmtId="1" fontId="3" fillId="4" borderId="14" xfId="0" applyNumberFormat="1" applyFont="1" applyFill="1" applyBorder="1" applyAlignment="1">
      <alignment horizontal="center"/>
    </xf>
    <xf numFmtId="0" fontId="16" fillId="0" borderId="21"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wrapText="1"/>
      <protection locked="0"/>
    </xf>
    <xf numFmtId="3" fontId="15" fillId="0" borderId="17" xfId="0" applyNumberFormat="1" applyFont="1" applyFill="1" applyBorder="1" applyAlignment="1">
      <alignment horizontal="center" vertical="center" wrapText="1"/>
    </xf>
    <xf numFmtId="0" fontId="9" fillId="0" borderId="0" xfId="0" applyFont="1" applyFill="1" applyAlignment="1">
      <alignment horizontal="left"/>
    </xf>
    <xf numFmtId="0" fontId="15" fillId="0" borderId="20"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3" fontId="15" fillId="0" borderId="0" xfId="0" applyNumberFormat="1" applyFont="1" applyBorder="1" applyAlignment="1" applyProtection="1">
      <alignment horizontal="center"/>
      <protection locked="0"/>
    </xf>
    <xf numFmtId="0" fontId="16" fillId="0" borderId="23" xfId="0" applyFont="1" applyFill="1" applyBorder="1" applyAlignment="1" applyProtection="1">
      <alignment horizontal="left" vertical="center" wrapText="1"/>
      <protection locked="0"/>
    </xf>
    <xf numFmtId="3" fontId="16" fillId="0" borderId="24" xfId="0" applyNumberFormat="1" applyFont="1" applyFill="1" applyBorder="1" applyAlignment="1">
      <alignment horizontal="center" vertical="center" wrapText="1"/>
    </xf>
    <xf numFmtId="3" fontId="16" fillId="0" borderId="27" xfId="0" applyNumberFormat="1" applyFont="1" applyFill="1" applyBorder="1" applyAlignment="1">
      <alignment horizontal="center" vertical="center" wrapText="1"/>
    </xf>
    <xf numFmtId="0" fontId="0" fillId="0" borderId="0" xfId="0" applyFont="1" applyFill="1" applyBorder="1"/>
    <xf numFmtId="165" fontId="0" fillId="0" borderId="0" xfId="4" applyNumberFormat="1" applyFont="1"/>
    <xf numFmtId="1" fontId="0" fillId="0" borderId="0" xfId="0" applyNumberFormat="1"/>
    <xf numFmtId="0" fontId="0" fillId="0" borderId="18" xfId="0" applyBorder="1" applyAlignment="1">
      <alignment horizontal="left"/>
    </xf>
    <xf numFmtId="0" fontId="0" fillId="0" borderId="11" xfId="0" applyFill="1" applyBorder="1" applyAlignment="1">
      <alignment horizontal="left"/>
    </xf>
    <xf numFmtId="0" fontId="0" fillId="0" borderId="11" xfId="0" applyBorder="1" applyAlignment="1">
      <alignment horizontal="left"/>
    </xf>
    <xf numFmtId="0" fontId="9" fillId="0" borderId="0" xfId="0" applyFont="1" applyFill="1" applyBorder="1" applyAlignment="1">
      <alignment horizontal="left"/>
    </xf>
    <xf numFmtId="0" fontId="11" fillId="0" borderId="0" xfId="0" applyFont="1" applyAlignment="1">
      <alignment horizontal="center"/>
    </xf>
    <xf numFmtId="0" fontId="21" fillId="0" borderId="25" xfId="0" applyFont="1" applyFill="1" applyBorder="1" applyAlignment="1" applyProtection="1">
      <alignment horizontal="center" vertical="center" wrapText="1"/>
      <protection locked="0"/>
    </xf>
    <xf numFmtId="0" fontId="9" fillId="5" borderId="0" xfId="0" applyFont="1" applyFill="1"/>
    <xf numFmtId="164" fontId="17" fillId="0" borderId="2" xfId="2" applyNumberFormat="1" applyFont="1" applyFill="1" applyBorder="1" applyAlignment="1" applyProtection="1">
      <alignment horizontal="centerContinuous" vertical="center"/>
      <protection locked="0"/>
    </xf>
    <xf numFmtId="164" fontId="17" fillId="0" borderId="29" xfId="2" applyNumberFormat="1" applyFont="1" applyFill="1" applyBorder="1" applyAlignment="1" applyProtection="1">
      <alignment horizontal="centerContinuous" vertical="center"/>
      <protection locked="0"/>
    </xf>
    <xf numFmtId="0" fontId="23" fillId="0" borderId="0" xfId="0" applyFont="1" applyAlignment="1">
      <alignment horizontal="center" wrapText="1"/>
    </xf>
    <xf numFmtId="0" fontId="0" fillId="0" borderId="0" xfId="0" applyFill="1" applyBorder="1" applyAlignment="1">
      <alignment vertical="center"/>
    </xf>
    <xf numFmtId="0" fontId="26" fillId="0" borderId="0" xfId="0" applyFont="1"/>
    <xf numFmtId="0" fontId="28" fillId="0" borderId="0" xfId="0" applyFont="1"/>
    <xf numFmtId="0" fontId="27" fillId="0" borderId="0" xfId="0" quotePrefix="1" applyFont="1" applyAlignment="1">
      <alignment horizontal="left"/>
    </xf>
    <xf numFmtId="3" fontId="0" fillId="0" borderId="0" xfId="4" applyNumberFormat="1" applyFont="1" applyAlignment="1">
      <alignment horizontal="center"/>
    </xf>
    <xf numFmtId="0" fontId="0" fillId="0" borderId="35" xfId="0" applyNumberFormat="1" applyFont="1" applyBorder="1"/>
    <xf numFmtId="0" fontId="0" fillId="0" borderId="52" xfId="0" applyNumberFormat="1" applyFont="1" applyBorder="1"/>
    <xf numFmtId="0" fontId="9" fillId="0" borderId="52" xfId="0" applyNumberFormat="1" applyFont="1" applyBorder="1"/>
    <xf numFmtId="3" fontId="0" fillId="0" borderId="53" xfId="0" applyNumberFormat="1" applyBorder="1" applyAlignment="1">
      <alignment horizontal="center"/>
    </xf>
    <xf numFmtId="3" fontId="0" fillId="0" borderId="54" xfId="0" applyNumberFormat="1" applyBorder="1" applyAlignment="1">
      <alignment horizontal="center"/>
    </xf>
    <xf numFmtId="3" fontId="0" fillId="6" borderId="0" xfId="4" applyNumberFormat="1" applyFont="1" applyFill="1" applyBorder="1" applyAlignment="1">
      <alignment horizontal="center"/>
    </xf>
    <xf numFmtId="9" fontId="3" fillId="0" borderId="14" xfId="1" applyFont="1" applyFill="1" applyBorder="1" applyAlignment="1">
      <alignment horizontal="center"/>
    </xf>
    <xf numFmtId="3" fontId="3" fillId="4" borderId="14" xfId="0" applyNumberFormat="1" applyFont="1" applyFill="1" applyBorder="1" applyAlignment="1">
      <alignment horizontal="center"/>
    </xf>
    <xf numFmtId="9" fontId="3" fillId="4" borderId="33" xfId="0" applyNumberFormat="1" applyFont="1" applyFill="1" applyBorder="1" applyAlignment="1">
      <alignment horizontal="center"/>
    </xf>
    <xf numFmtId="9" fontId="3" fillId="4" borderId="24" xfId="0" applyNumberFormat="1" applyFont="1" applyFill="1" applyBorder="1" applyAlignment="1">
      <alignment horizont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Alignment="1"/>
    <xf numFmtId="0" fontId="0" fillId="0" borderId="0" xfId="0" applyAlignment="1">
      <alignment wrapText="1"/>
    </xf>
    <xf numFmtId="0" fontId="4" fillId="2" borderId="0" xfId="14" applyFont="1" applyFill="1" applyAlignment="1">
      <alignment horizontal="center" wrapText="1"/>
    </xf>
    <xf numFmtId="0" fontId="4" fillId="2" borderId="0" xfId="14" applyFont="1" applyFill="1" applyBorder="1" applyAlignment="1">
      <alignment horizontal="center" vertical="center"/>
    </xf>
    <xf numFmtId="0" fontId="3" fillId="4" borderId="0" xfId="0" applyFont="1" applyFill="1" applyBorder="1" applyAlignment="1">
      <alignment horizontal="center" vertical="center"/>
    </xf>
    <xf numFmtId="0" fontId="3" fillId="0" borderId="0" xfId="0" applyFont="1" applyFill="1" applyBorder="1" applyAlignment="1">
      <alignment vertical="center"/>
    </xf>
    <xf numFmtId="0" fontId="4" fillId="2" borderId="0" xfId="14" applyFont="1" applyFill="1" applyBorder="1" applyAlignment="1">
      <alignment horizontal="center" vertical="center" wrapText="1"/>
    </xf>
    <xf numFmtId="0" fontId="0" fillId="5" borderId="0" xfId="0" applyFill="1"/>
    <xf numFmtId="0" fontId="0" fillId="0" borderId="51" xfId="0" applyBorder="1"/>
    <xf numFmtId="0" fontId="8" fillId="0" borderId="51" xfId="0" applyFont="1" applyFill="1" applyBorder="1" applyAlignment="1">
      <alignment horizontal="center"/>
    </xf>
    <xf numFmtId="0" fontId="9" fillId="0" borderId="51" xfId="0" applyFont="1" applyFill="1" applyBorder="1" applyAlignment="1">
      <alignment vertical="center"/>
    </xf>
    <xf numFmtId="0" fontId="8" fillId="0" borderId="51" xfId="0" applyFont="1" applyFill="1" applyBorder="1" applyAlignment="1">
      <alignment vertical="center"/>
    </xf>
    <xf numFmtId="0" fontId="9" fillId="0" borderId="51" xfId="0" applyFont="1" applyFill="1" applyBorder="1" applyAlignment="1">
      <alignment vertical="center" wrapText="1"/>
    </xf>
    <xf numFmtId="0" fontId="8" fillId="0" borderId="51" xfId="0" applyFont="1" applyFill="1" applyBorder="1"/>
    <xf numFmtId="0" fontId="9" fillId="0" borderId="51" xfId="0" applyFont="1" applyFill="1" applyBorder="1"/>
    <xf numFmtId="0" fontId="3" fillId="0" borderId="51" xfId="0" applyFont="1" applyBorder="1" applyAlignment="1">
      <alignment horizontal="center"/>
    </xf>
    <xf numFmtId="3" fontId="8" fillId="0" borderId="51" xfId="0" applyNumberFormat="1" applyFont="1" applyFill="1" applyBorder="1" applyAlignment="1">
      <alignment horizontal="center"/>
    </xf>
    <xf numFmtId="0" fontId="9" fillId="0" borderId="51" xfId="0" applyFont="1" applyFill="1" applyBorder="1" applyAlignment="1">
      <alignment horizontal="left" indent="1"/>
    </xf>
    <xf numFmtId="0" fontId="8" fillId="0" borderId="51" xfId="0" applyFont="1" applyFill="1" applyBorder="1" applyAlignment="1">
      <alignment horizontal="left"/>
    </xf>
    <xf numFmtId="0" fontId="0" fillId="0" borderId="51" xfId="0" applyBorder="1" applyAlignment="1">
      <alignment horizontal="left"/>
    </xf>
    <xf numFmtId="0" fontId="3" fillId="0" borderId="51" xfId="0" applyFont="1" applyBorder="1" applyAlignment="1">
      <alignment horizontal="left"/>
    </xf>
    <xf numFmtId="0" fontId="4" fillId="3" borderId="0" xfId="0" applyFont="1" applyFill="1"/>
    <xf numFmtId="0" fontId="23" fillId="0" borderId="0" xfId="0" applyFont="1"/>
    <xf numFmtId="0" fontId="3" fillId="0" borderId="1" xfId="0" applyFont="1" applyBorder="1"/>
    <xf numFmtId="0" fontId="3" fillId="4" borderId="2" xfId="0" applyFont="1" applyFill="1" applyBorder="1" applyAlignment="1">
      <alignment horizontal="center" vertical="center"/>
    </xf>
    <xf numFmtId="0" fontId="3" fillId="4" borderId="2" xfId="0" applyFont="1" applyFill="1" applyBorder="1" applyAlignment="1">
      <alignment vertical="center"/>
    </xf>
    <xf numFmtId="0" fontId="23" fillId="0" borderId="2" xfId="0" applyFont="1" applyBorder="1"/>
    <xf numFmtId="0" fontId="0" fillId="0" borderId="0" xfId="0" applyBorder="1" applyAlignment="1">
      <alignment wrapText="1"/>
    </xf>
    <xf numFmtId="0" fontId="8" fillId="7" borderId="23" xfId="0" applyFont="1" applyFill="1" applyBorder="1" applyAlignment="1">
      <alignment horizontal="left"/>
    </xf>
    <xf numFmtId="9" fontId="3" fillId="7" borderId="24" xfId="0" applyNumberFormat="1" applyFont="1" applyFill="1" applyBorder="1" applyAlignment="1">
      <alignment horizontal="center"/>
    </xf>
    <xf numFmtId="9" fontId="8" fillId="7" borderId="23" xfId="0" applyNumberFormat="1" applyFont="1" applyFill="1" applyBorder="1" applyAlignment="1">
      <alignment horizontal="center"/>
    </xf>
    <xf numFmtId="0" fontId="3" fillId="7" borderId="23" xfId="0" applyFont="1" applyFill="1" applyBorder="1"/>
    <xf numFmtId="9" fontId="3" fillId="7" borderId="24" xfId="1" applyFont="1" applyFill="1" applyBorder="1" applyAlignment="1">
      <alignment horizontal="center"/>
    </xf>
    <xf numFmtId="43" fontId="0" fillId="0" borderId="0" xfId="4" applyFont="1"/>
    <xf numFmtId="3" fontId="17" fillId="0" borderId="2" xfId="2" applyNumberFormat="1" applyFont="1" applyFill="1" applyBorder="1" applyAlignment="1" applyProtection="1">
      <alignment horizontal="centerContinuous" vertical="center"/>
      <protection locked="0"/>
    </xf>
    <xf numFmtId="3" fontId="21" fillId="5" borderId="25" xfId="0" applyNumberFormat="1" applyFont="1" applyFill="1" applyBorder="1" applyAlignment="1" applyProtection="1">
      <alignment horizontal="center" vertical="center" wrapText="1"/>
      <protection locked="0"/>
    </xf>
    <xf numFmtId="3" fontId="9" fillId="0" borderId="0" xfId="0" applyNumberFormat="1" applyFont="1"/>
    <xf numFmtId="3" fontId="17" fillId="0" borderId="29" xfId="2" applyNumberFormat="1" applyFont="1" applyFill="1" applyBorder="1" applyAlignment="1" applyProtection="1">
      <alignment horizontal="centerContinuous" vertical="center"/>
      <protection locked="0"/>
    </xf>
    <xf numFmtId="3" fontId="16" fillId="0" borderId="24" xfId="0" applyNumberFormat="1" applyFont="1" applyBorder="1" applyAlignment="1" applyProtection="1">
      <alignment horizontal="center" vertical="center" wrapText="1"/>
      <protection locked="0"/>
    </xf>
    <xf numFmtId="3" fontId="16" fillId="0" borderId="27" xfId="0" applyNumberFormat="1" applyFont="1" applyBorder="1" applyAlignment="1" applyProtection="1">
      <alignment horizontal="center" vertical="center" wrapText="1"/>
      <protection locked="0"/>
    </xf>
    <xf numFmtId="0" fontId="9" fillId="0" borderId="55" xfId="0" applyFont="1" applyFill="1" applyBorder="1"/>
    <xf numFmtId="0" fontId="7" fillId="0" borderId="55" xfId="0" applyFont="1" applyFill="1" applyBorder="1"/>
    <xf numFmtId="0" fontId="3" fillId="0" borderId="55" xfId="0" applyFont="1" applyBorder="1" applyAlignment="1">
      <alignment horizontal="left"/>
    </xf>
    <xf numFmtId="3" fontId="7" fillId="0" borderId="55" xfId="0" applyNumberFormat="1" applyFont="1" applyFill="1" applyBorder="1" applyAlignment="1">
      <alignment horizontal="center"/>
    </xf>
    <xf numFmtId="1" fontId="0" fillId="0" borderId="5" xfId="0" applyNumberFormat="1" applyBorder="1" applyAlignment="1">
      <alignment horizontal="center"/>
    </xf>
    <xf numFmtId="1" fontId="0" fillId="0" borderId="0" xfId="0" applyNumberFormat="1" applyAlignment="1">
      <alignment horizontal="center"/>
    </xf>
    <xf numFmtId="14" fontId="9" fillId="0" borderId="0" xfId="0" applyNumberFormat="1" applyFont="1"/>
    <xf numFmtId="0" fontId="3" fillId="0" borderId="0" xfId="0" applyFont="1" applyBorder="1" applyAlignment="1">
      <alignment vertical="center"/>
    </xf>
    <xf numFmtId="0" fontId="0" fillId="0" borderId="0" xfId="0" applyFill="1" applyBorder="1" applyAlignment="1">
      <alignment horizontal="left"/>
    </xf>
    <xf numFmtId="0" fontId="3" fillId="0" borderId="51" xfId="0" applyFont="1" applyBorder="1"/>
    <xf numFmtId="0" fontId="0" fillId="0" borderId="51" xfId="0" applyFont="1" applyBorder="1"/>
    <xf numFmtId="0" fontId="0" fillId="0" borderId="0" xfId="0" applyAlignment="1">
      <alignment vertical="center"/>
    </xf>
    <xf numFmtId="9" fontId="0" fillId="0" borderId="0" xfId="0" applyNumberFormat="1"/>
    <xf numFmtId="1" fontId="0" fillId="0" borderId="0" xfId="0" applyNumberFormat="1" applyFont="1" applyAlignment="1">
      <alignment horizontal="center" vertical="center"/>
    </xf>
    <xf numFmtId="0" fontId="3" fillId="0" borderId="0" xfId="0" applyFont="1" applyBorder="1"/>
    <xf numFmtId="0" fontId="0" fillId="0" borderId="0" xfId="0" pivotButton="1"/>
    <xf numFmtId="1" fontId="0" fillId="0" borderId="0" xfId="0" applyNumberFormat="1" applyAlignment="1">
      <alignment horizontal="left"/>
    </xf>
    <xf numFmtId="0" fontId="3" fillId="0" borderId="0" xfId="0" applyFont="1" applyAlignment="1">
      <alignment horizontal="center" vertical="center"/>
    </xf>
    <xf numFmtId="0" fontId="0" fillId="0" borderId="0" xfId="0" applyAlignment="1">
      <alignment horizontal="left"/>
    </xf>
    <xf numFmtId="3" fontId="7" fillId="5" borderId="51" xfId="0" applyNumberFormat="1" applyFont="1" applyFill="1" applyBorder="1" applyAlignment="1" applyProtection="1">
      <alignment horizontal="center"/>
      <protection locked="0"/>
    </xf>
    <xf numFmtId="3" fontId="30" fillId="5" borderId="51" xfId="0" applyNumberFormat="1" applyFont="1" applyFill="1" applyBorder="1" applyAlignment="1" applyProtection="1">
      <alignment horizontal="center"/>
      <protection locked="0"/>
    </xf>
    <xf numFmtId="0" fontId="7" fillId="5" borderId="0" xfId="0" applyFont="1" applyFill="1" applyBorder="1" applyAlignment="1" applyProtection="1">
      <alignment horizontal="center"/>
      <protection locked="0"/>
    </xf>
    <xf numFmtId="9" fontId="7" fillId="5" borderId="0" xfId="0" applyNumberFormat="1" applyFont="1" applyFill="1" applyBorder="1" applyAlignment="1" applyProtection="1">
      <alignment horizontal="center"/>
      <protection locked="0"/>
    </xf>
    <xf numFmtId="1" fontId="24" fillId="5" borderId="51" xfId="0" applyNumberFormat="1" applyFont="1" applyFill="1" applyBorder="1" applyAlignment="1" applyProtection="1">
      <alignment horizontal="center" vertical="center"/>
      <protection locked="0"/>
    </xf>
    <xf numFmtId="9" fontId="7" fillId="5" borderId="0" xfId="1" applyFont="1" applyFill="1" applyBorder="1" applyAlignment="1" applyProtection="1">
      <alignment horizontal="center"/>
      <protection locked="0"/>
    </xf>
    <xf numFmtId="3" fontId="7" fillId="5" borderId="0" xfId="0" applyNumberFormat="1" applyFont="1" applyFill="1" applyBorder="1" applyAlignment="1" applyProtection="1">
      <alignment horizontal="center"/>
      <protection locked="0"/>
    </xf>
    <xf numFmtId="0" fontId="7" fillId="5" borderId="0" xfId="0" applyFont="1" applyFill="1" applyAlignment="1" applyProtection="1">
      <alignment horizontal="center"/>
      <protection locked="0"/>
    </xf>
    <xf numFmtId="0" fontId="7" fillId="5" borderId="0" xfId="0" applyFont="1" applyFill="1" applyBorder="1" applyProtection="1">
      <protection locked="0"/>
    </xf>
    <xf numFmtId="14" fontId="7" fillId="5" borderId="0" xfId="0" applyNumberFormat="1" applyFont="1" applyFill="1" applyBorder="1" applyAlignment="1" applyProtection="1">
      <alignment horizontal="center"/>
      <protection locked="0"/>
    </xf>
    <xf numFmtId="3" fontId="7" fillId="5" borderId="0" xfId="0" applyNumberFormat="1" applyFont="1" applyFill="1" applyBorder="1" applyProtection="1">
      <protection locked="0"/>
    </xf>
    <xf numFmtId="10" fontId="7" fillId="5" borderId="0" xfId="0" applyNumberFormat="1" applyFont="1" applyFill="1" applyBorder="1" applyProtection="1">
      <protection locked="0"/>
    </xf>
    <xf numFmtId="1" fontId="7" fillId="5" borderId="0" xfId="0" applyNumberFormat="1" applyFont="1" applyFill="1" applyBorder="1" applyAlignment="1" applyProtection="1">
      <alignment horizontal="center"/>
      <protection locked="0"/>
    </xf>
    <xf numFmtId="0" fontId="3" fillId="4" borderId="2"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center" vertical="center" wrapText="1"/>
    </xf>
    <xf numFmtId="0" fontId="0" fillId="0" borderId="0" xfId="0" applyAlignment="1">
      <alignment horizontal="center" wrapText="1"/>
    </xf>
    <xf numFmtId="0" fontId="3" fillId="0" borderId="0" xfId="0" applyFont="1" applyBorder="1" applyAlignment="1">
      <alignment horizontal="center"/>
    </xf>
    <xf numFmtId="0" fontId="3" fillId="0" borderId="0" xfId="0" applyFont="1" applyAlignment="1">
      <alignment horizontal="center"/>
    </xf>
    <xf numFmtId="17" fontId="12" fillId="0" borderId="31" xfId="0" applyNumberFormat="1" applyFont="1" applyBorder="1" applyAlignment="1">
      <alignment horizontal="center"/>
    </xf>
    <xf numFmtId="17" fontId="12" fillId="0" borderId="32" xfId="0" applyNumberFormat="1" applyFont="1" applyBorder="1" applyAlignment="1">
      <alignment horizontal="center"/>
    </xf>
    <xf numFmtId="17" fontId="12" fillId="0" borderId="30" xfId="0" applyNumberFormat="1" applyFont="1" applyBorder="1" applyAlignment="1">
      <alignment horizontal="center"/>
    </xf>
    <xf numFmtId="0" fontId="16" fillId="0" borderId="6"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3" fillId="0" borderId="0" xfId="0" applyFont="1" applyBorder="1" applyAlignment="1">
      <alignment horizontal="center" vertical="center"/>
    </xf>
    <xf numFmtId="0" fontId="9" fillId="0" borderId="0" xfId="10">
      <alignment horizontal="left" indent="5"/>
    </xf>
    <xf numFmtId="0" fontId="9" fillId="0" borderId="38" xfId="10" applyBorder="1">
      <alignment horizontal="left" indent="5"/>
    </xf>
    <xf numFmtId="0" fontId="0" fillId="0" borderId="0" xfId="10" applyFont="1">
      <alignment horizontal="left" indent="5"/>
    </xf>
    <xf numFmtId="0" fontId="0" fillId="0" borderId="40" xfId="10" applyFont="1" applyBorder="1">
      <alignment horizontal="left" indent="5"/>
    </xf>
    <xf numFmtId="0" fontId="9" fillId="0" borderId="40" xfId="10" applyBorder="1">
      <alignment horizontal="left" indent="5"/>
    </xf>
    <xf numFmtId="3" fontId="7" fillId="5" borderId="12" xfId="0" applyNumberFormat="1" applyFont="1" applyFill="1" applyBorder="1" applyAlignment="1" applyProtection="1">
      <alignment horizontal="center"/>
      <protection locked="0"/>
    </xf>
    <xf numFmtId="3" fontId="7" fillId="5" borderId="14" xfId="0" applyNumberFormat="1" applyFont="1" applyFill="1" applyBorder="1" applyAlignment="1" applyProtection="1">
      <alignment horizontal="center"/>
      <protection locked="0"/>
    </xf>
    <xf numFmtId="3" fontId="22" fillId="5" borderId="15" xfId="0" applyNumberFormat="1" applyFont="1" applyFill="1" applyBorder="1" applyAlignment="1" applyProtection="1">
      <alignment horizontal="center" vertical="center" wrapText="1"/>
      <protection locked="0"/>
    </xf>
    <xf numFmtId="3" fontId="15" fillId="0" borderId="10" xfId="0" applyNumberFormat="1" applyFont="1" applyBorder="1" applyAlignment="1" applyProtection="1">
      <alignment horizontal="center" vertical="center" wrapText="1"/>
    </xf>
    <xf numFmtId="3" fontId="16" fillId="4" borderId="14" xfId="0" applyNumberFormat="1" applyFont="1" applyFill="1" applyBorder="1" applyAlignment="1" applyProtection="1">
      <alignment horizontal="center" vertical="center" wrapText="1"/>
    </xf>
    <xf numFmtId="3" fontId="15" fillId="0" borderId="19" xfId="0" applyNumberFormat="1" applyFont="1" applyBorder="1" applyAlignment="1" applyProtection="1">
      <alignment horizontal="center"/>
    </xf>
    <xf numFmtId="3" fontId="15" fillId="0" borderId="12" xfId="0" applyNumberFormat="1" applyFont="1" applyFill="1" applyBorder="1" applyAlignment="1" applyProtection="1">
      <alignment horizontal="center"/>
    </xf>
    <xf numFmtId="3" fontId="15" fillId="0" borderId="12" xfId="0" applyNumberFormat="1" applyFont="1" applyBorder="1" applyAlignment="1" applyProtection="1">
      <alignment horizontal="center"/>
    </xf>
    <xf numFmtId="3" fontId="15" fillId="0" borderId="22" xfId="0" applyNumberFormat="1" applyFont="1" applyFill="1" applyBorder="1" applyAlignment="1" applyProtection="1">
      <alignment horizontal="center"/>
    </xf>
    <xf numFmtId="3" fontId="16" fillId="4" borderId="13" xfId="0" applyNumberFormat="1" applyFont="1" applyFill="1" applyBorder="1" applyAlignment="1" applyProtection="1">
      <alignment horizontal="center" vertical="center" wrapText="1"/>
    </xf>
    <xf numFmtId="164" fontId="17" fillId="0" borderId="2" xfId="2" applyNumberFormat="1" applyFont="1" applyFill="1" applyBorder="1" applyAlignment="1" applyProtection="1">
      <alignment horizontal="centerContinuous" vertical="center"/>
    </xf>
    <xf numFmtId="0" fontId="9" fillId="0" borderId="0" xfId="0" applyFont="1" applyProtection="1"/>
    <xf numFmtId="3" fontId="15" fillId="0" borderId="18" xfId="0" applyNumberFormat="1" applyFont="1" applyBorder="1" applyAlignment="1" applyProtection="1">
      <alignment horizontal="center"/>
    </xf>
    <xf numFmtId="164" fontId="17" fillId="0" borderId="29" xfId="2" applyNumberFormat="1" applyFont="1" applyFill="1" applyBorder="1" applyAlignment="1" applyProtection="1">
      <alignment horizontal="centerContinuous" vertical="center"/>
    </xf>
    <xf numFmtId="3" fontId="15" fillId="0" borderId="0" xfId="0" applyNumberFormat="1" applyFont="1" applyBorder="1" applyAlignment="1" applyProtection="1">
      <alignment horizontal="center"/>
    </xf>
    <xf numFmtId="164" fontId="16" fillId="0" borderId="24" xfId="0" applyNumberFormat="1" applyFont="1" applyBorder="1" applyAlignment="1" applyProtection="1">
      <alignment horizontal="center" vertical="center" wrapText="1"/>
    </xf>
    <xf numFmtId="164" fontId="16" fillId="0" borderId="23" xfId="0" applyNumberFormat="1" applyFont="1" applyBorder="1" applyAlignment="1" applyProtection="1">
      <alignment horizontal="center" vertical="center" wrapText="1"/>
    </xf>
    <xf numFmtId="3" fontId="16" fillId="4" borderId="24" xfId="0" applyNumberFormat="1" applyFont="1" applyFill="1" applyBorder="1" applyAlignment="1" applyProtection="1">
      <alignment horizontal="center" vertical="center" wrapText="1"/>
    </xf>
    <xf numFmtId="3" fontId="16" fillId="0" borderId="24" xfId="0" applyNumberFormat="1" applyFont="1" applyFill="1" applyBorder="1" applyAlignment="1" applyProtection="1">
      <alignment horizontal="center" vertical="center" wrapText="1"/>
    </xf>
    <xf numFmtId="3" fontId="16" fillId="0" borderId="23" xfId="0" applyNumberFormat="1" applyFont="1" applyFill="1" applyBorder="1" applyAlignment="1" applyProtection="1">
      <alignment horizontal="center" vertical="center" wrapText="1"/>
    </xf>
    <xf numFmtId="3" fontId="15" fillId="4" borderId="24" xfId="0" applyNumberFormat="1" applyFont="1" applyFill="1" applyBorder="1" applyAlignment="1" applyProtection="1">
      <alignment horizontal="center" vertical="center" wrapText="1"/>
    </xf>
    <xf numFmtId="3" fontId="15" fillId="4" borderId="23" xfId="0" applyNumberFormat="1" applyFont="1" applyFill="1" applyBorder="1" applyAlignment="1" applyProtection="1">
      <alignment horizontal="center" vertical="center" wrapText="1"/>
    </xf>
  </cellXfs>
  <cellStyles count="15">
    <cellStyle name="Comma" xfId="4" builtinId="3"/>
    <cellStyle name="Comma 2" xfId="8" xr:uid="{FAFAB4F2-F602-4487-A7D5-14476F66C950}"/>
    <cellStyle name="Currency 2" xfId="6" xr:uid="{17990C51-E5B2-49B3-98A8-B63E36FFA7B2}"/>
    <cellStyle name="Date" xfId="7" xr:uid="{807E76C0-DE15-455B-9204-9F2D798232F0}"/>
    <cellStyle name="Heading 1 2" xfId="12" xr:uid="{83268E3C-084C-4DAD-A2D5-5EC1BAAFA1E7}"/>
    <cellStyle name="Heading 2" xfId="2" builtinId="17"/>
    <cellStyle name="Heading 2 2" xfId="10" xr:uid="{A4605A41-4E86-424F-B7A9-1E58C8677157}"/>
    <cellStyle name="Heading 3" xfId="3" builtinId="18"/>
    <cellStyle name="Heading 3 2" xfId="9" xr:uid="{70C41CB0-21FC-4986-9F05-526392655BB4}"/>
    <cellStyle name="Hyperlink" xfId="14" builtinId="8"/>
    <cellStyle name="Normal" xfId="0" builtinId="0"/>
    <cellStyle name="Normal 2" xfId="5" xr:uid="{70070487-8B6C-4E39-B300-7B91AF259B63}"/>
    <cellStyle name="Percent" xfId="1" builtinId="5"/>
    <cellStyle name="Percent 2" xfId="11" xr:uid="{533B2233-C108-4CB9-8D5E-47978B27CADF}"/>
    <cellStyle name="Title 2" xfId="13" xr:uid="{6FF0A4AE-01BF-4E10-9860-9164FEA6D669}"/>
  </cellStyles>
  <dxfs count="1653">
    <dxf>
      <numFmt numFmtId="3" formatCode="#,##0"/>
    </dxf>
    <dxf>
      <numFmt numFmtId="3" formatCode="#,##0"/>
    </dxf>
    <dxf>
      <numFmt numFmtId="13" formatCode="0%"/>
    </dxf>
    <dxf>
      <numFmt numFmtId="3" formatCode="#,##0"/>
    </dxf>
    <dxf>
      <numFmt numFmtId="3" formatCode="#,##0"/>
    </dxf>
    <dxf>
      <numFmt numFmtId="1" formatCode="0"/>
    </dxf>
    <dxf>
      <numFmt numFmtId="3" formatCode="#,##0"/>
    </dxf>
    <dxf>
      <numFmt numFmtId="1" formatCode="0"/>
    </dxf>
    <dxf>
      <numFmt numFmtId="3" formatCode="#,##0"/>
    </dxf>
    <dxf>
      <numFmt numFmtId="3" formatCode="#,##0"/>
    </dxf>
    <dxf>
      <numFmt numFmtId="3" formatCode="#,##0"/>
    </dxf>
    <dxf>
      <numFmt numFmtId="5" formatCode="#,##0_);\(#,##0\)"/>
      <alignment horizontal="center" vertical="bottom" textRotation="0" wrapText="0" indent="0" justifyLastLine="0" shrinkToFit="0" readingOrder="0"/>
    </dxf>
    <dxf>
      <numFmt numFmtId="5" formatCode="#,##0_);\(#,##0\)"/>
      <alignment horizontal="center" vertical="bottom" textRotation="0" wrapText="0" indent="0" justifyLastLine="0" shrinkToFit="0" readingOrder="0"/>
    </dxf>
    <dxf>
      <numFmt numFmtId="5" formatCode="#,##0_);\(#,##0\)"/>
      <alignment horizontal="center" vertical="bottom" textRotation="0" wrapText="0" indent="0" justifyLastLine="0" shrinkToFit="0" readingOrder="0"/>
    </dxf>
    <dxf>
      <numFmt numFmtId="5" formatCode="#,##0_);\(#,##0\)"/>
      <alignment horizontal="center" vertical="bottom" textRotation="0" wrapText="0" indent="0" justifyLastLine="0" shrinkToFit="0" readingOrder="0"/>
    </dxf>
    <dxf>
      <numFmt numFmtId="5" formatCode="#,##0_);\(#,##0\)"/>
      <alignment horizontal="center" vertical="bottom" textRotation="0" wrapText="0" indent="0" justifyLastLine="0" shrinkToFit="0" readingOrder="0"/>
    </dxf>
    <dxf>
      <border outline="0">
        <bottom style="thin">
          <color rgb="FF800080"/>
        </bottom>
      </border>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right" vertical="bottom" textRotation="0" wrapText="0" indent="0" justifyLastLine="0" shrinkToFit="0" readingOrder="0"/>
    </dxf>
    <dxf>
      <border>
        <left/>
        <right style="thin">
          <color indexed="20"/>
        </right>
        <top/>
        <bottom style="thin">
          <color indexed="20"/>
        </bottom>
      </border>
    </dxf>
    <dxf>
      <border>
        <left/>
        <right/>
        <top/>
        <bottom/>
      </border>
    </dxf>
    <dxf>
      <border>
        <left style="thin">
          <color indexed="20"/>
        </left>
        <right/>
        <top/>
        <bottom style="thin">
          <color indexed="20"/>
        </bottom>
      </border>
    </dxf>
    <dxf>
      <border>
        <left/>
        <right/>
        <top/>
        <bottom/>
      </border>
    </dxf>
    <dxf>
      <border>
        <left/>
        <right/>
        <top/>
        <bottom style="thin">
          <color indexed="20"/>
        </bottom>
      </border>
    </dxf>
    <dxf>
      <border>
        <left/>
        <right/>
        <top/>
        <bottom/>
      </border>
    </dxf>
    <dxf>
      <numFmt numFmtId="5" formatCode="#,##0_);\(#,##0\)"/>
      <alignment horizontal="center" vertical="bottom" textRotation="0" wrapText="0" indent="0" justifyLastLine="0" shrinkToFit="0" readingOrder="0"/>
    </dxf>
    <dxf>
      <numFmt numFmtId="5" formatCode="#,##0_);\(#,##0\)"/>
      <alignment horizontal="center" vertical="bottom" textRotation="0" wrapText="0" indent="0" justifyLastLine="0" shrinkToFit="0" readingOrder="0"/>
    </dxf>
    <dxf>
      <numFmt numFmtId="5" formatCode="#,##0_);\(#,##0\)"/>
      <alignment horizontal="center" vertical="bottom" textRotation="0" wrapText="0" indent="0" justifyLastLine="0" shrinkToFit="0" readingOrder="0"/>
    </dxf>
    <dxf>
      <numFmt numFmtId="5" formatCode="#,##0_);\(#,##0\)"/>
      <alignment horizontal="center" vertical="bottom" textRotation="0" wrapText="0" indent="0" justifyLastLine="0" shrinkToFit="0" readingOrder="0"/>
    </dxf>
    <dxf>
      <numFmt numFmtId="5" formatCode="#,##0_);\(#,##0\)"/>
      <alignment horizontal="center" vertical="bottom" textRotation="0" wrapText="0" indent="0" justifyLastLine="0" shrinkToFit="0" readingOrder="0"/>
    </dxf>
    <dxf>
      <border outline="0">
        <bottom style="thin">
          <color rgb="FF800080"/>
        </bottom>
      </border>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right" vertical="bottom" textRotation="0" wrapText="0" indent="0" justifyLastLine="0" shrinkToFit="0" readingOrder="0"/>
    </dxf>
    <dxf>
      <border>
        <left/>
        <right style="thin">
          <color indexed="20"/>
        </right>
        <top/>
        <bottom style="thin">
          <color indexed="20"/>
        </bottom>
      </border>
    </dxf>
    <dxf>
      <border>
        <left/>
        <right/>
        <top/>
        <bottom/>
      </border>
    </dxf>
    <dxf>
      <border>
        <left style="thin">
          <color indexed="20"/>
        </left>
        <right/>
        <top/>
        <bottom style="thin">
          <color indexed="20"/>
        </bottom>
      </border>
    </dxf>
    <dxf>
      <border>
        <left/>
        <right/>
        <top/>
        <bottom/>
      </border>
    </dxf>
    <dxf>
      <border>
        <left/>
        <right/>
        <top/>
        <bottom style="thin">
          <color indexed="20"/>
        </bottom>
      </border>
    </dxf>
    <dxf>
      <border>
        <left/>
        <right/>
        <top/>
        <bottom/>
      </border>
    </dxf>
    <dxf>
      <numFmt numFmtId="5" formatCode="#,##0_);\(#,##0\)"/>
      <alignment horizontal="center" vertical="bottom" textRotation="0" wrapText="0" indent="0" justifyLastLine="0" shrinkToFit="0" readingOrder="0"/>
    </dxf>
    <dxf>
      <numFmt numFmtId="5" formatCode="#,##0_);\(#,##0\)"/>
      <alignment horizontal="center" vertical="bottom" textRotation="0" wrapText="0" indent="0" justifyLastLine="0" shrinkToFit="0" readingOrder="0"/>
    </dxf>
    <dxf>
      <numFmt numFmtId="5" formatCode="#,##0_);\(#,##0\)"/>
      <alignment horizontal="center" vertical="bottom" textRotation="0" wrapText="0" indent="0" justifyLastLine="0" shrinkToFit="0" readingOrder="0"/>
    </dxf>
    <dxf>
      <numFmt numFmtId="5" formatCode="#,##0_);\(#,##0\)"/>
      <alignment horizontal="center" vertical="bottom" textRotation="0" wrapText="0" indent="0" justifyLastLine="0" shrinkToFit="0" readingOrder="0"/>
    </dxf>
    <dxf>
      <numFmt numFmtId="5" formatCode="#,##0_);\(#,##0\)"/>
      <alignment horizontal="center" vertical="bottom" textRotation="0" wrapText="0" indent="0" justifyLastLine="0" shrinkToFit="0" readingOrder="0"/>
    </dxf>
    <dxf>
      <border outline="0">
        <bottom style="thin">
          <color rgb="FF800080"/>
        </bottom>
      </border>
    </dxf>
    <dxf>
      <font>
        <b val="0"/>
        <i val="0"/>
        <strike val="0"/>
        <condense val="0"/>
        <extend val="0"/>
        <outline val="0"/>
        <shadow val="0"/>
        <u val="none"/>
        <vertAlign val="baseline"/>
        <sz val="9"/>
        <color auto="1"/>
        <name val="Calibri"/>
        <family val="2"/>
        <scheme val="none"/>
      </font>
      <fill>
        <patternFill patternType="none">
          <fgColor rgb="FF000000"/>
          <bgColor rgb="FFFFFFFF"/>
        </patternFill>
      </fill>
      <alignment horizontal="right" vertical="bottom" textRotation="0" wrapText="0" indent="0" justifyLastLine="0" shrinkToFit="0" readingOrder="0"/>
    </dxf>
    <dxf>
      <border>
        <left/>
        <right style="thin">
          <color indexed="20"/>
        </right>
        <top/>
        <bottom style="thin">
          <color indexed="20"/>
        </bottom>
      </border>
    </dxf>
    <dxf>
      <border>
        <left/>
        <right/>
        <top/>
        <bottom/>
      </border>
    </dxf>
    <dxf>
      <border>
        <left style="thin">
          <color indexed="20"/>
        </left>
        <right/>
        <top/>
        <bottom style="thin">
          <color indexed="20"/>
        </bottom>
      </border>
    </dxf>
    <dxf>
      <border>
        <left/>
        <right/>
        <top/>
        <bottom/>
      </border>
    </dxf>
    <dxf>
      <border>
        <left/>
        <right/>
        <top/>
        <bottom style="thin">
          <color indexed="20"/>
        </bottom>
      </border>
    </dxf>
    <dxf>
      <border>
        <left/>
        <right/>
        <top/>
        <bottom/>
      </border>
    </dxf>
    <dxf>
      <numFmt numFmtId="5" formatCode="#,##0_);\(#,##0\)"/>
      <alignment horizontal="center" vertical="bottom" textRotation="0" wrapText="0" indent="0" justifyLastLine="0" shrinkToFit="0" readingOrder="0"/>
    </dxf>
    <dxf>
      <numFmt numFmtId="5" formatCode="#,##0_);\(#,##0\)"/>
      <alignment horizontal="center" vertical="bottom" textRotation="0" wrapText="0" indent="0" justifyLastLine="0" shrinkToFit="0" readingOrder="0"/>
    </dxf>
    <dxf>
      <numFmt numFmtId="5" formatCode="#,##0_);\(#,##0\)"/>
      <alignment horizontal="center" vertical="bottom" textRotation="0" wrapText="0" indent="0" justifyLastLine="0" shrinkToFit="0" readingOrder="0"/>
    </dxf>
    <dxf>
      <numFmt numFmtId="5" formatCode="#,##0_);\(#,##0\)"/>
      <alignment horizontal="center" vertical="bottom" textRotation="0" wrapText="0" indent="0" justifyLastLine="0" shrinkToFit="0" readingOrder="0"/>
    </dxf>
    <dxf>
      <numFmt numFmtId="5" formatCode="#,##0_);\(#,##0\)"/>
      <alignment horizontal="center" vertical="bottom" textRotation="0" wrapText="0" indent="0" justifyLastLine="0" shrinkToFit="0" readingOrder="0"/>
    </dxf>
    <dxf>
      <border outline="0">
        <bottom style="thin">
          <color indexed="20"/>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right" vertical="bottom" textRotation="0" wrapText="0" indent="0" justifyLastLine="0" shrinkToFit="0" readingOrder="0"/>
    </dxf>
    <dxf>
      <border>
        <left/>
        <right style="thin">
          <color indexed="20"/>
        </right>
        <top/>
        <bottom style="thin">
          <color indexed="20"/>
        </bottom>
      </border>
    </dxf>
    <dxf>
      <border>
        <left/>
        <right/>
        <top/>
        <bottom/>
      </border>
    </dxf>
    <dxf>
      <border>
        <left style="thin">
          <color indexed="20"/>
        </left>
        <right/>
        <top/>
        <bottom style="thin">
          <color indexed="20"/>
        </bottom>
      </border>
    </dxf>
    <dxf>
      <border>
        <left/>
        <right/>
        <top/>
        <bottom/>
      </border>
    </dxf>
    <dxf>
      <border>
        <left/>
        <right/>
        <top/>
        <bottom style="thin">
          <color indexed="20"/>
        </bottom>
      </border>
    </dxf>
    <dxf>
      <border>
        <left/>
        <right/>
        <top/>
        <bottom/>
      </border>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C7CE"/>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theme="9" tint="0.39994506668294322"/>
        </patternFill>
      </fill>
    </dxf>
    <dxf>
      <fill>
        <patternFill>
          <bgColor rgb="FFFFC7CE"/>
        </patternFill>
      </fill>
    </dxf>
    <dxf>
      <fill>
        <patternFill patternType="none">
          <bgColor auto="1"/>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6.xml"/><Relationship Id="rId39" Type="http://schemas.microsoft.com/office/2007/relationships/slicerCache" Target="slicerCaches/slicerCache10.xml"/><Relationship Id="rId21" Type="http://schemas.openxmlformats.org/officeDocument/2006/relationships/pivotCacheDefinition" Target="pivotCache/pivotCacheDefinition1.xml"/><Relationship Id="rId34" Type="http://schemas.microsoft.com/office/2007/relationships/slicerCache" Target="slicerCaches/slicerCache5.xml"/><Relationship Id="rId42" Type="http://schemas.openxmlformats.org/officeDocument/2006/relationships/theme" Target="theme/theme1.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9.xml"/><Relationship Id="rId11" Type="http://schemas.openxmlformats.org/officeDocument/2006/relationships/worksheet" Target="worksheets/sheet11.xml"/><Relationship Id="rId24" Type="http://schemas.openxmlformats.org/officeDocument/2006/relationships/pivotCacheDefinition" Target="pivotCache/pivotCacheDefinition4.xml"/><Relationship Id="rId32" Type="http://schemas.microsoft.com/office/2007/relationships/slicerCache" Target="slicerCaches/slicerCache3.xml"/><Relationship Id="rId37" Type="http://schemas.microsoft.com/office/2007/relationships/slicerCache" Target="slicerCaches/slicerCache8.xml"/><Relationship Id="rId40" Type="http://schemas.microsoft.com/office/2007/relationships/slicerCache" Target="slicerCaches/slicerCache11.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ivotCacheDefinition" Target="pivotCache/pivotCacheDefinition8.xml"/><Relationship Id="rId36" Type="http://schemas.microsoft.com/office/2007/relationships/slicerCache" Target="slicerCaches/slicerCache7.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7/relationships/slicerCache" Target="slicerCaches/slicerCache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pivotCacheDefinition" Target="pivotCache/pivotCacheDefinition7.xml"/><Relationship Id="rId30" Type="http://schemas.microsoft.com/office/2007/relationships/slicerCache" Target="slicerCaches/slicerCache1.xml"/><Relationship Id="rId35" Type="http://schemas.microsoft.com/office/2007/relationships/slicerCache" Target="slicerCaches/slicerCache6.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5.xml"/><Relationship Id="rId33" Type="http://schemas.microsoft.com/office/2007/relationships/slicerCache" Target="slicerCaches/slicerCache4.xml"/><Relationship Id="rId38" Type="http://schemas.microsoft.com/office/2007/relationships/slicerCache" Target="slicerCaches/slicerCache9.xml"/><Relationship Id="rId46" Type="http://schemas.openxmlformats.org/officeDocument/2006/relationships/calcChain" Target="calcChain.xml"/><Relationship Id="rId20" Type="http://schemas.openxmlformats.org/officeDocument/2006/relationships/worksheet" Target="worksheets/sheet20.xml"/><Relationship Id="rId41" Type="http://schemas.microsoft.com/office/2007/relationships/slicerCache" Target="slicerCaches/slicerCache12.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[Financial Planning and Forecasting Tool- Blank.xlsx]Pivot Tables!PivotTable3</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'Pivot Tables'!$B$3</c:f>
              <c:strCache>
                <c:ptCount val="1"/>
                <c:pt idx="0">
                  <c:v>Outpatient Visits </c:v>
                </c:pt>
              </c:strCache>
            </c:strRef>
          </c:tx>
          <c:spPr>
            <a:solidFill>
              <a:schemeClr val="accent1"/>
            </a:solidFill>
            <a:ln>
              <a:noFill/>
            </a:ln>
            <a:effectLst/>
          </c:spPr>
          <c:invertIfNegative val="0"/>
          <c:cat>
            <c:strRef>
              <c:f>'Pivot Tables'!$A$4:$A$9</c:f>
              <c:strCache>
                <c:ptCount val="6"/>
                <c:pt idx="0">
                  <c:v>2021</c:v>
                </c:pt>
                <c:pt idx="1">
                  <c:v>2022</c:v>
                </c:pt>
                <c:pt idx="2">
                  <c:v>2023</c:v>
                </c:pt>
                <c:pt idx="3">
                  <c:v>2024</c:v>
                </c:pt>
                <c:pt idx="4">
                  <c:v>2025</c:v>
                </c:pt>
                <c:pt idx="5">
                  <c:v>2026</c:v>
                </c:pt>
              </c:strCache>
            </c:strRef>
          </c:cat>
          <c:val>
            <c:numRef>
              <c:f>'Pivot Tables'!$B$4:$B$9</c:f>
              <c:numCache>
                <c:formatCode>#,##0</c:formatCode>
                <c:ptCount val="6"/>
                <c:pt idx="0">
                  <c:v>20</c:v>
                </c:pt>
                <c:pt idx="1">
                  <c:v>24</c:v>
                </c:pt>
                <c:pt idx="2">
                  <c:v>28.799999999999997</c:v>
                </c:pt>
                <c:pt idx="3">
                  <c:v>34.559999999999995</c:v>
                </c:pt>
                <c:pt idx="4">
                  <c:v>36.287999999999997</c:v>
                </c:pt>
                <c:pt idx="5">
                  <c:v>38.102399999999996</c:v>
                </c:pt>
              </c:numCache>
            </c:numRef>
          </c:val>
          <c:extLst>
            <c:ext xmlns:c16="http://schemas.microsoft.com/office/drawing/2014/chart" uri="{C3380CC4-5D6E-409C-BE32-E72D297353CC}">
              <c16:uniqueId val="{00000000-2EC5-4779-A1A9-B6E1134DDE66}"/>
            </c:ext>
          </c:extLst>
        </c:ser>
        <c:ser>
          <c:idx val="1"/>
          <c:order val="1"/>
          <c:tx>
            <c:strRef>
              <c:f>'Pivot Tables'!$C$3</c:f>
              <c:strCache>
                <c:ptCount val="1"/>
                <c:pt idx="0">
                  <c:v>Inpatient Visits </c:v>
                </c:pt>
              </c:strCache>
            </c:strRef>
          </c:tx>
          <c:spPr>
            <a:solidFill>
              <a:schemeClr val="accent2"/>
            </a:solidFill>
            <a:ln>
              <a:noFill/>
            </a:ln>
            <a:effectLst/>
          </c:spPr>
          <c:invertIfNegative val="0"/>
          <c:cat>
            <c:strRef>
              <c:f>'Pivot Tables'!$A$4:$A$9</c:f>
              <c:strCache>
                <c:ptCount val="6"/>
                <c:pt idx="0">
                  <c:v>2021</c:v>
                </c:pt>
                <c:pt idx="1">
                  <c:v>2022</c:v>
                </c:pt>
                <c:pt idx="2">
                  <c:v>2023</c:v>
                </c:pt>
                <c:pt idx="3">
                  <c:v>2024</c:v>
                </c:pt>
                <c:pt idx="4">
                  <c:v>2025</c:v>
                </c:pt>
                <c:pt idx="5">
                  <c:v>2026</c:v>
                </c:pt>
              </c:strCache>
            </c:strRef>
          </c:cat>
          <c:val>
            <c:numRef>
              <c:f>'Pivot Tables'!$C$4:$C$9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EC5-4779-A1A9-B6E1134DDE66}"/>
            </c:ext>
          </c:extLst>
        </c:ser>
        <c:ser>
          <c:idx val="2"/>
          <c:order val="2"/>
          <c:tx>
            <c:strRef>
              <c:f>'Pivot Tables'!$D$3</c:f>
              <c:strCache>
                <c:ptCount val="1"/>
                <c:pt idx="0">
                  <c:v>Imaging Tests </c:v>
                </c:pt>
              </c:strCache>
            </c:strRef>
          </c:tx>
          <c:spPr>
            <a:solidFill>
              <a:schemeClr val="accent3"/>
            </a:solidFill>
            <a:ln>
              <a:noFill/>
            </a:ln>
            <a:effectLst/>
          </c:spPr>
          <c:invertIfNegative val="0"/>
          <c:cat>
            <c:strRef>
              <c:f>'Pivot Tables'!$A$4:$A$9</c:f>
              <c:strCache>
                <c:ptCount val="6"/>
                <c:pt idx="0">
                  <c:v>2021</c:v>
                </c:pt>
                <c:pt idx="1">
                  <c:v>2022</c:v>
                </c:pt>
                <c:pt idx="2">
                  <c:v>2023</c:v>
                </c:pt>
                <c:pt idx="3">
                  <c:v>2024</c:v>
                </c:pt>
                <c:pt idx="4">
                  <c:v>2025</c:v>
                </c:pt>
                <c:pt idx="5">
                  <c:v>2026</c:v>
                </c:pt>
              </c:strCache>
            </c:strRef>
          </c:cat>
          <c:val>
            <c:numRef>
              <c:f>'Pivot Tables'!$D$4:$D$9</c:f>
              <c:numCache>
                <c:formatCode>#,##0</c:formatCode>
                <c:ptCount val="6"/>
                <c:pt idx="0">
                  <c:v>1</c:v>
                </c:pt>
                <c:pt idx="1">
                  <c:v>2</c:v>
                </c:pt>
                <c:pt idx="2">
                  <c:v>4</c:v>
                </c:pt>
                <c:pt idx="3">
                  <c:v>8</c:v>
                </c:pt>
                <c:pt idx="4">
                  <c:v>10</c:v>
                </c:pt>
                <c:pt idx="5">
                  <c:v>12.5</c:v>
                </c:pt>
              </c:numCache>
            </c:numRef>
          </c:val>
          <c:extLst>
            <c:ext xmlns:c16="http://schemas.microsoft.com/office/drawing/2014/chart" uri="{C3380CC4-5D6E-409C-BE32-E72D297353CC}">
              <c16:uniqueId val="{00000002-2EC5-4779-A1A9-B6E1134DDE66}"/>
            </c:ext>
          </c:extLst>
        </c:ser>
        <c:ser>
          <c:idx val="3"/>
          <c:order val="3"/>
          <c:tx>
            <c:strRef>
              <c:f>'Pivot Tables'!$E$3</c:f>
              <c:strCache>
                <c:ptCount val="1"/>
                <c:pt idx="0">
                  <c:v>Lab Tests </c:v>
                </c:pt>
              </c:strCache>
            </c:strRef>
          </c:tx>
          <c:spPr>
            <a:solidFill>
              <a:schemeClr val="accent4"/>
            </a:solidFill>
            <a:ln>
              <a:noFill/>
            </a:ln>
            <a:effectLst/>
          </c:spPr>
          <c:invertIfNegative val="0"/>
          <c:cat>
            <c:strRef>
              <c:f>'Pivot Tables'!$A$4:$A$9</c:f>
              <c:strCache>
                <c:ptCount val="6"/>
                <c:pt idx="0">
                  <c:v>2021</c:v>
                </c:pt>
                <c:pt idx="1">
                  <c:v>2022</c:v>
                </c:pt>
                <c:pt idx="2">
                  <c:v>2023</c:v>
                </c:pt>
                <c:pt idx="3">
                  <c:v>2024</c:v>
                </c:pt>
                <c:pt idx="4">
                  <c:v>2025</c:v>
                </c:pt>
                <c:pt idx="5">
                  <c:v>2026</c:v>
                </c:pt>
              </c:strCache>
            </c:strRef>
          </c:cat>
          <c:val>
            <c:numRef>
              <c:f>'Pivot Tables'!$E$4:$E$9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2EC5-4779-A1A9-B6E1134DDE66}"/>
            </c:ext>
          </c:extLst>
        </c:ser>
        <c:ser>
          <c:idx val="4"/>
          <c:order val="4"/>
          <c:tx>
            <c:strRef>
              <c:f>'Pivot Tables'!$F$3</c:f>
              <c:strCache>
                <c:ptCount val="1"/>
                <c:pt idx="0">
                  <c:v>Surgery Cases </c:v>
                </c:pt>
              </c:strCache>
            </c:strRef>
          </c:tx>
          <c:spPr>
            <a:solidFill>
              <a:schemeClr val="accent5"/>
            </a:solidFill>
            <a:ln>
              <a:noFill/>
            </a:ln>
            <a:effectLst/>
          </c:spPr>
          <c:invertIfNegative val="0"/>
          <c:cat>
            <c:strRef>
              <c:f>'Pivot Tables'!$A$4:$A$9</c:f>
              <c:strCache>
                <c:ptCount val="6"/>
                <c:pt idx="0">
                  <c:v>2021</c:v>
                </c:pt>
                <c:pt idx="1">
                  <c:v>2022</c:v>
                </c:pt>
                <c:pt idx="2">
                  <c:v>2023</c:v>
                </c:pt>
                <c:pt idx="3">
                  <c:v>2024</c:v>
                </c:pt>
                <c:pt idx="4">
                  <c:v>2025</c:v>
                </c:pt>
                <c:pt idx="5">
                  <c:v>2026</c:v>
                </c:pt>
              </c:strCache>
            </c:strRef>
          </c:cat>
          <c:val>
            <c:numRef>
              <c:f>'Pivot Tables'!$F$4:$F$9</c:f>
              <c:numCache>
                <c:formatCode>#,##0</c:formatCode>
                <c:ptCount val="6"/>
                <c:pt idx="0">
                  <c:v>0.7</c:v>
                </c:pt>
                <c:pt idx="1">
                  <c:v>0.7350000000000001</c:v>
                </c:pt>
                <c:pt idx="2">
                  <c:v>0.77175000000000005</c:v>
                </c:pt>
                <c:pt idx="3">
                  <c:v>0.81033750000000015</c:v>
                </c:pt>
                <c:pt idx="4">
                  <c:v>0.85085437500000016</c:v>
                </c:pt>
                <c:pt idx="5">
                  <c:v>0.8933970937500002</c:v>
                </c:pt>
              </c:numCache>
            </c:numRef>
          </c:val>
          <c:extLst>
            <c:ext xmlns:c16="http://schemas.microsoft.com/office/drawing/2014/chart" uri="{C3380CC4-5D6E-409C-BE32-E72D297353CC}">
              <c16:uniqueId val="{00000004-2EC5-4779-A1A9-B6E1134DDE66}"/>
            </c:ext>
          </c:extLst>
        </c:ser>
        <c:ser>
          <c:idx val="5"/>
          <c:order val="5"/>
          <c:tx>
            <c:strRef>
              <c:f>'Pivot Tables'!$G$3</c:f>
              <c:strCache>
                <c:ptCount val="1"/>
                <c:pt idx="0">
                  <c:v>Medication Purchases </c:v>
                </c:pt>
              </c:strCache>
            </c:strRef>
          </c:tx>
          <c:spPr>
            <a:solidFill>
              <a:schemeClr val="accent6"/>
            </a:solidFill>
            <a:ln>
              <a:noFill/>
            </a:ln>
            <a:effectLst/>
          </c:spPr>
          <c:invertIfNegative val="0"/>
          <c:cat>
            <c:strRef>
              <c:f>'Pivot Tables'!$A$4:$A$9</c:f>
              <c:strCache>
                <c:ptCount val="6"/>
                <c:pt idx="0">
                  <c:v>2021</c:v>
                </c:pt>
                <c:pt idx="1">
                  <c:v>2022</c:v>
                </c:pt>
                <c:pt idx="2">
                  <c:v>2023</c:v>
                </c:pt>
                <c:pt idx="3">
                  <c:v>2024</c:v>
                </c:pt>
                <c:pt idx="4">
                  <c:v>2025</c:v>
                </c:pt>
                <c:pt idx="5">
                  <c:v>2026</c:v>
                </c:pt>
              </c:strCache>
            </c:strRef>
          </c:cat>
          <c:val>
            <c:numRef>
              <c:f>'Pivot Tables'!$G$4:$G$9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2EC5-4779-A1A9-B6E1134DDE66}"/>
            </c:ext>
          </c:extLst>
        </c:ser>
        <c:dLbls>
          <c:showLegendKey val="0"/>
          <c:showVal val="0"/>
          <c:showCatName val="0"/>
          <c:showSerName val="0"/>
          <c:showPercent val="0"/>
          <c:showBubbleSize val="0"/>
        </c:dLbls>
        <c:gapWidth val="150"/>
        <c:overlap val="100"/>
        <c:axId val="859205183"/>
        <c:axId val="859198111"/>
      </c:barChart>
      <c:catAx>
        <c:axId val="85920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198111"/>
        <c:crosses val="autoZero"/>
        <c:auto val="1"/>
        <c:lblAlgn val="ctr"/>
        <c:lblOffset val="100"/>
        <c:noMultiLvlLbl val="0"/>
      </c:catAx>
      <c:valAx>
        <c:axId val="859198111"/>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2051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[Financial Planning and Forecasting Tool- Blank.xlsx]Pivot Tables!PivotTable4</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Tables'!$B$13</c:f>
              <c:strCache>
                <c:ptCount val="1"/>
                <c:pt idx="0">
                  <c:v>Total</c:v>
                </c:pt>
              </c:strCache>
            </c:strRef>
          </c:tx>
          <c:spPr>
            <a:solidFill>
              <a:schemeClr val="accent1"/>
            </a:solidFill>
            <a:ln>
              <a:noFill/>
            </a:ln>
            <a:effectLst/>
          </c:spPr>
          <c:invertIfNegative val="0"/>
          <c:cat>
            <c:strRef>
              <c:f>'Pivot Tables'!$A$14:$A$19</c:f>
              <c:strCache>
                <c:ptCount val="6"/>
                <c:pt idx="0">
                  <c:v>2021</c:v>
                </c:pt>
                <c:pt idx="1">
                  <c:v>2022</c:v>
                </c:pt>
                <c:pt idx="2">
                  <c:v>2023</c:v>
                </c:pt>
                <c:pt idx="3">
                  <c:v>2024</c:v>
                </c:pt>
                <c:pt idx="4">
                  <c:v>2025</c:v>
                </c:pt>
                <c:pt idx="5">
                  <c:v>2026</c:v>
                </c:pt>
              </c:strCache>
            </c:strRef>
          </c:cat>
          <c:val>
            <c:numRef>
              <c:f>'Pivot Tables'!$B$14:$B$19</c:f>
              <c:numCache>
                <c:formatCode>#,##0</c:formatCode>
                <c:ptCount val="6"/>
                <c:pt idx="0">
                  <c:v>29775970</c:v>
                </c:pt>
                <c:pt idx="1">
                  <c:v>35904137.5</c:v>
                </c:pt>
                <c:pt idx="2">
                  <c:v>41374593.706249997</c:v>
                </c:pt>
                <c:pt idx="3">
                  <c:v>48919113.25452812</c:v>
                </c:pt>
                <c:pt idx="4">
                  <c:v>52398278.085634679</c:v>
                </c:pt>
                <c:pt idx="5">
                  <c:v>56430656.229042321</c:v>
                </c:pt>
              </c:numCache>
            </c:numRef>
          </c:val>
          <c:extLst>
            <c:ext xmlns:c16="http://schemas.microsoft.com/office/drawing/2014/chart" uri="{C3380CC4-5D6E-409C-BE32-E72D297353CC}">
              <c16:uniqueId val="{00000000-302A-4E3C-9DBB-92A2A216170B}"/>
            </c:ext>
          </c:extLst>
        </c:ser>
        <c:dLbls>
          <c:showLegendKey val="0"/>
          <c:showVal val="0"/>
          <c:showCatName val="0"/>
          <c:showSerName val="0"/>
          <c:showPercent val="0"/>
          <c:showBubbleSize val="0"/>
        </c:dLbls>
        <c:gapWidth val="219"/>
        <c:overlap val="-27"/>
        <c:axId val="859206431"/>
        <c:axId val="859203935"/>
      </c:barChart>
      <c:catAx>
        <c:axId val="859206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203935"/>
        <c:crosses val="autoZero"/>
        <c:auto val="1"/>
        <c:lblAlgn val="ctr"/>
        <c:lblOffset val="100"/>
        <c:noMultiLvlLbl val="0"/>
      </c:catAx>
      <c:valAx>
        <c:axId val="859203935"/>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206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[Financial Planning and Forecasting Tool- Blank.xlsx]Pivot Tables!PivotTable5</c:name>
    <c:fmtId val="2"/>
  </c:pivotSource>
  <c:chart>
    <c:autoTitleDeleted val="1"/>
    <c:pivotFmts>
      <c:pivotFmt>
        <c:idx val="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Tables'!$B$22</c:f>
              <c:strCache>
                <c:ptCount val="1"/>
                <c:pt idx="0">
                  <c:v>Total</c:v>
                </c:pt>
              </c:strCache>
            </c:strRef>
          </c:tx>
          <c:spPr>
            <a:ln w="28575" cap="rnd">
              <a:solidFill>
                <a:schemeClr val="accent1"/>
              </a:solidFill>
              <a:round/>
            </a:ln>
            <a:effectLst/>
          </c:spPr>
          <c:marker>
            <c:symbol val="none"/>
          </c:marker>
          <c:cat>
            <c:strRef>
              <c:f>'Pivot Tables'!$A$23:$A$28</c:f>
              <c:strCache>
                <c:ptCount val="6"/>
                <c:pt idx="0">
                  <c:v>2021</c:v>
                </c:pt>
                <c:pt idx="1">
                  <c:v>2022</c:v>
                </c:pt>
                <c:pt idx="2">
                  <c:v>2023</c:v>
                </c:pt>
                <c:pt idx="3">
                  <c:v>2024</c:v>
                </c:pt>
                <c:pt idx="4">
                  <c:v>2025</c:v>
                </c:pt>
                <c:pt idx="5">
                  <c:v>2026</c:v>
                </c:pt>
              </c:strCache>
            </c:strRef>
          </c:cat>
          <c:val>
            <c:numRef>
              <c:f>'Pivot Tables'!$B$23:$B$28</c:f>
              <c:numCache>
                <c:formatCode>0%</c:formatCode>
                <c:ptCount val="6"/>
                <c:pt idx="0">
                  <c:v>0.2339195666841416</c:v>
                </c:pt>
                <c:pt idx="1">
                  <c:v>0.19233286088766258</c:v>
                </c:pt>
                <c:pt idx="2">
                  <c:v>0.20143568604019846</c:v>
                </c:pt>
                <c:pt idx="3">
                  <c:v>0.26208040295079515</c:v>
                </c:pt>
                <c:pt idx="4">
                  <c:v>0.28512687094290862</c:v>
                </c:pt>
                <c:pt idx="5">
                  <c:v>0.30444222852205072</c:v>
                </c:pt>
              </c:numCache>
            </c:numRef>
          </c:val>
          <c:smooth val="0"/>
          <c:extLst>
            <c:ext xmlns:c16="http://schemas.microsoft.com/office/drawing/2014/chart" uri="{C3380CC4-5D6E-409C-BE32-E72D297353CC}">
              <c16:uniqueId val="{00000000-9A47-4D81-BD19-E766A2F8C61E}"/>
            </c:ext>
          </c:extLst>
        </c:ser>
        <c:dLbls>
          <c:showLegendKey val="0"/>
          <c:showVal val="0"/>
          <c:showCatName val="0"/>
          <c:showSerName val="0"/>
          <c:showPercent val="0"/>
          <c:showBubbleSize val="0"/>
        </c:dLbls>
        <c:smooth val="0"/>
        <c:axId val="848634031"/>
        <c:axId val="848629871"/>
      </c:lineChart>
      <c:catAx>
        <c:axId val="84863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629871"/>
        <c:crosses val="autoZero"/>
        <c:auto val="1"/>
        <c:lblAlgn val="ctr"/>
        <c:lblOffset val="100"/>
        <c:noMultiLvlLbl val="0"/>
      </c:catAx>
      <c:valAx>
        <c:axId val="848629871"/>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6340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[Financial Planning and Forecasting Tool- Blank.xlsx]Pivot Tables!PivotTable9</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Tables'!$B$31</c:f>
              <c:strCache>
                <c:ptCount val="1"/>
                <c:pt idx="0">
                  <c:v>Planned </c:v>
                </c:pt>
              </c:strCache>
            </c:strRef>
          </c:tx>
          <c:spPr>
            <a:solidFill>
              <a:schemeClr val="accent1"/>
            </a:solidFill>
            <a:ln>
              <a:noFill/>
            </a:ln>
            <a:effectLst/>
          </c:spPr>
          <c:invertIfNegative val="0"/>
          <c:cat>
            <c:strRef>
              <c:f>'Pivot Tables'!$A$32:$A$37</c:f>
              <c:strCache>
                <c:ptCount val="6"/>
                <c:pt idx="0">
                  <c:v>Imaging</c:v>
                </c:pt>
                <c:pt idx="1">
                  <c:v>Inpatient</c:v>
                </c:pt>
                <c:pt idx="2">
                  <c:v>Lab</c:v>
                </c:pt>
                <c:pt idx="3">
                  <c:v>Medication</c:v>
                </c:pt>
                <c:pt idx="4">
                  <c:v>Outpatient</c:v>
                </c:pt>
                <c:pt idx="5">
                  <c:v>Surgery</c:v>
                </c:pt>
              </c:strCache>
            </c:strRef>
          </c:cat>
          <c:val>
            <c:numRef>
              <c:f>'Pivot Tables'!$B$32:$B$37</c:f>
              <c:numCache>
                <c:formatCode>#,##0</c:formatCode>
                <c:ptCount val="6"/>
                <c:pt idx="0">
                  <c:v>180</c:v>
                </c:pt>
                <c:pt idx="1">
                  <c:v>0</c:v>
                </c:pt>
                <c:pt idx="2">
                  <c:v>0</c:v>
                </c:pt>
                <c:pt idx="3">
                  <c:v>0</c:v>
                </c:pt>
                <c:pt idx="4">
                  <c:v>2160</c:v>
                </c:pt>
                <c:pt idx="5">
                  <c:v>66.150000000000006</c:v>
                </c:pt>
              </c:numCache>
            </c:numRef>
          </c:val>
          <c:extLst>
            <c:ext xmlns:c16="http://schemas.microsoft.com/office/drawing/2014/chart" uri="{C3380CC4-5D6E-409C-BE32-E72D297353CC}">
              <c16:uniqueId val="{00000000-4D65-4F4A-AC3E-B4248A87E2F9}"/>
            </c:ext>
          </c:extLst>
        </c:ser>
        <c:ser>
          <c:idx val="1"/>
          <c:order val="1"/>
          <c:tx>
            <c:strRef>
              <c:f>'Pivot Tables'!$C$31</c:f>
              <c:strCache>
                <c:ptCount val="1"/>
                <c:pt idx="0">
                  <c:v>Actual </c:v>
                </c:pt>
              </c:strCache>
            </c:strRef>
          </c:tx>
          <c:spPr>
            <a:solidFill>
              <a:schemeClr val="accent2"/>
            </a:solidFill>
            <a:ln>
              <a:noFill/>
            </a:ln>
            <a:effectLst/>
          </c:spPr>
          <c:invertIfNegative val="0"/>
          <c:cat>
            <c:strRef>
              <c:f>'Pivot Tables'!$A$32:$A$37</c:f>
              <c:strCache>
                <c:ptCount val="6"/>
                <c:pt idx="0">
                  <c:v>Imaging</c:v>
                </c:pt>
                <c:pt idx="1">
                  <c:v>Inpatient</c:v>
                </c:pt>
                <c:pt idx="2">
                  <c:v>Lab</c:v>
                </c:pt>
                <c:pt idx="3">
                  <c:v>Medication</c:v>
                </c:pt>
                <c:pt idx="4">
                  <c:v>Outpatient</c:v>
                </c:pt>
                <c:pt idx="5">
                  <c:v>Surgery</c:v>
                </c:pt>
              </c:strCache>
            </c:strRef>
          </c:cat>
          <c:val>
            <c:numRef>
              <c:f>'Pivot Tables'!$C$32:$C$37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D65-4F4A-AC3E-B4248A87E2F9}"/>
            </c:ext>
          </c:extLst>
        </c:ser>
        <c:dLbls>
          <c:showLegendKey val="0"/>
          <c:showVal val="0"/>
          <c:showCatName val="0"/>
          <c:showSerName val="0"/>
          <c:showPercent val="0"/>
          <c:showBubbleSize val="0"/>
        </c:dLbls>
        <c:gapWidth val="219"/>
        <c:overlap val="-27"/>
        <c:axId val="859191871"/>
        <c:axId val="859202687"/>
      </c:barChart>
      <c:catAx>
        <c:axId val="859191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202687"/>
        <c:crosses val="autoZero"/>
        <c:auto val="1"/>
        <c:lblAlgn val="ctr"/>
        <c:lblOffset val="100"/>
        <c:noMultiLvlLbl val="0"/>
      </c:catAx>
      <c:valAx>
        <c:axId val="859202687"/>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19187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[Financial Planning and Forecasting Tool- Blank.xlsx]Pivot Tables!PivotTable10</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Tables'!$B$40</c:f>
              <c:strCache>
                <c:ptCount val="1"/>
                <c:pt idx="0">
                  <c:v>Planned </c:v>
                </c:pt>
              </c:strCache>
            </c:strRef>
          </c:tx>
          <c:spPr>
            <a:solidFill>
              <a:schemeClr val="accent1"/>
            </a:solidFill>
            <a:ln>
              <a:noFill/>
            </a:ln>
            <a:effectLst/>
          </c:spPr>
          <c:invertIfNegative val="0"/>
          <c:cat>
            <c:strRef>
              <c:f>'Pivot Tables'!$A$41:$A$46</c:f>
              <c:strCache>
                <c:ptCount val="6"/>
                <c:pt idx="0">
                  <c:v>Imaging</c:v>
                </c:pt>
                <c:pt idx="1">
                  <c:v>Inpatient</c:v>
                </c:pt>
                <c:pt idx="2">
                  <c:v>Lab</c:v>
                </c:pt>
                <c:pt idx="3">
                  <c:v>Medication</c:v>
                </c:pt>
                <c:pt idx="4">
                  <c:v>Outpatient</c:v>
                </c:pt>
                <c:pt idx="5">
                  <c:v>Surgery</c:v>
                </c:pt>
              </c:strCache>
            </c:strRef>
          </c:cat>
          <c:val>
            <c:numRef>
              <c:f>'Pivot Tables'!$B$41:$B$46</c:f>
              <c:numCache>
                <c:formatCode>0</c:formatCode>
                <c:ptCount val="6"/>
                <c:pt idx="0">
                  <c:v>182</c:v>
                </c:pt>
                <c:pt idx="1">
                  <c:v>0</c:v>
                </c:pt>
                <c:pt idx="2">
                  <c:v>0</c:v>
                </c:pt>
                <c:pt idx="3">
                  <c:v>0</c:v>
                </c:pt>
                <c:pt idx="4">
                  <c:v>2184</c:v>
                </c:pt>
                <c:pt idx="5">
                  <c:v>66.885000000000005</c:v>
                </c:pt>
              </c:numCache>
            </c:numRef>
          </c:val>
          <c:extLst>
            <c:ext xmlns:c16="http://schemas.microsoft.com/office/drawing/2014/chart" uri="{C3380CC4-5D6E-409C-BE32-E72D297353CC}">
              <c16:uniqueId val="{00000000-54E1-46A4-B533-10234A3D7A97}"/>
            </c:ext>
          </c:extLst>
        </c:ser>
        <c:ser>
          <c:idx val="1"/>
          <c:order val="1"/>
          <c:tx>
            <c:strRef>
              <c:f>'Pivot Tables'!$C$40</c:f>
              <c:strCache>
                <c:ptCount val="1"/>
                <c:pt idx="0">
                  <c:v>Actual </c:v>
                </c:pt>
              </c:strCache>
            </c:strRef>
          </c:tx>
          <c:spPr>
            <a:solidFill>
              <a:schemeClr val="accent2"/>
            </a:solidFill>
            <a:ln>
              <a:noFill/>
            </a:ln>
            <a:effectLst/>
          </c:spPr>
          <c:invertIfNegative val="0"/>
          <c:cat>
            <c:strRef>
              <c:f>'Pivot Tables'!$A$41:$A$46</c:f>
              <c:strCache>
                <c:ptCount val="6"/>
                <c:pt idx="0">
                  <c:v>Imaging</c:v>
                </c:pt>
                <c:pt idx="1">
                  <c:v>Inpatient</c:v>
                </c:pt>
                <c:pt idx="2">
                  <c:v>Lab</c:v>
                </c:pt>
                <c:pt idx="3">
                  <c:v>Medication</c:v>
                </c:pt>
                <c:pt idx="4">
                  <c:v>Outpatient</c:v>
                </c:pt>
                <c:pt idx="5">
                  <c:v>Surgery</c:v>
                </c:pt>
              </c:strCache>
            </c:strRef>
          </c:cat>
          <c:val>
            <c:numRef>
              <c:f>'Pivot Tables'!$C$41:$C$46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4E1-46A4-B533-10234A3D7A97}"/>
            </c:ext>
          </c:extLst>
        </c:ser>
        <c:dLbls>
          <c:showLegendKey val="0"/>
          <c:showVal val="0"/>
          <c:showCatName val="0"/>
          <c:showSerName val="0"/>
          <c:showPercent val="0"/>
          <c:showBubbleSize val="0"/>
        </c:dLbls>
        <c:gapWidth val="219"/>
        <c:overlap val="-27"/>
        <c:axId val="963125087"/>
        <c:axId val="963125919"/>
      </c:barChart>
      <c:catAx>
        <c:axId val="963125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3125919"/>
        <c:crosses val="autoZero"/>
        <c:auto val="1"/>
        <c:lblAlgn val="ctr"/>
        <c:lblOffset val="100"/>
        <c:noMultiLvlLbl val="0"/>
      </c:catAx>
      <c:valAx>
        <c:axId val="963125919"/>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31250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[Financial Planning and Forecasting Tool- Blank.xlsx]Pivot Tables!PivotTable11</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Tables'!$B$49</c:f>
              <c:strCache>
                <c:ptCount val="1"/>
                <c:pt idx="0">
                  <c:v>Planned </c:v>
                </c:pt>
              </c:strCache>
            </c:strRef>
          </c:tx>
          <c:spPr>
            <a:solidFill>
              <a:schemeClr val="accent1"/>
            </a:solidFill>
            <a:ln>
              <a:noFill/>
            </a:ln>
            <a:effectLst/>
          </c:spPr>
          <c:invertIfNegative val="0"/>
          <c:cat>
            <c:strRef>
              <c:f>'Pivot Tables'!$A$50:$A$55</c:f>
              <c:strCache>
                <c:ptCount val="6"/>
                <c:pt idx="0">
                  <c:v>Imaging</c:v>
                </c:pt>
                <c:pt idx="1">
                  <c:v>Inpatient</c:v>
                </c:pt>
                <c:pt idx="2">
                  <c:v>Lab</c:v>
                </c:pt>
                <c:pt idx="3">
                  <c:v>Medication</c:v>
                </c:pt>
                <c:pt idx="4">
                  <c:v>Outpatient</c:v>
                </c:pt>
                <c:pt idx="5">
                  <c:v>Surgery</c:v>
                </c:pt>
              </c:strCache>
            </c:strRef>
          </c:cat>
          <c:val>
            <c:numRef>
              <c:f>'Pivot Tables'!$B$50:$B$55</c:f>
              <c:numCache>
                <c:formatCode>#,##0</c:formatCode>
                <c:ptCount val="6"/>
                <c:pt idx="0">
                  <c:v>184</c:v>
                </c:pt>
                <c:pt idx="1">
                  <c:v>0</c:v>
                </c:pt>
                <c:pt idx="2">
                  <c:v>0</c:v>
                </c:pt>
                <c:pt idx="3">
                  <c:v>0</c:v>
                </c:pt>
                <c:pt idx="4">
                  <c:v>2208</c:v>
                </c:pt>
                <c:pt idx="5">
                  <c:v>67.62</c:v>
                </c:pt>
              </c:numCache>
            </c:numRef>
          </c:val>
          <c:extLst>
            <c:ext xmlns:c16="http://schemas.microsoft.com/office/drawing/2014/chart" uri="{C3380CC4-5D6E-409C-BE32-E72D297353CC}">
              <c16:uniqueId val="{00000000-ECA2-4915-AE68-013F788B11D6}"/>
            </c:ext>
          </c:extLst>
        </c:ser>
        <c:ser>
          <c:idx val="1"/>
          <c:order val="1"/>
          <c:tx>
            <c:strRef>
              <c:f>'Pivot Tables'!$C$49</c:f>
              <c:strCache>
                <c:ptCount val="1"/>
                <c:pt idx="0">
                  <c:v>Actual </c:v>
                </c:pt>
              </c:strCache>
            </c:strRef>
          </c:tx>
          <c:spPr>
            <a:solidFill>
              <a:schemeClr val="accent2"/>
            </a:solidFill>
            <a:ln>
              <a:noFill/>
            </a:ln>
            <a:effectLst/>
          </c:spPr>
          <c:invertIfNegative val="0"/>
          <c:cat>
            <c:strRef>
              <c:f>'Pivot Tables'!$A$50:$A$55</c:f>
              <c:strCache>
                <c:ptCount val="6"/>
                <c:pt idx="0">
                  <c:v>Imaging</c:v>
                </c:pt>
                <c:pt idx="1">
                  <c:v>Inpatient</c:v>
                </c:pt>
                <c:pt idx="2">
                  <c:v>Lab</c:v>
                </c:pt>
                <c:pt idx="3">
                  <c:v>Medication</c:v>
                </c:pt>
                <c:pt idx="4">
                  <c:v>Outpatient</c:v>
                </c:pt>
                <c:pt idx="5">
                  <c:v>Surgery</c:v>
                </c:pt>
              </c:strCache>
            </c:strRef>
          </c:cat>
          <c:val>
            <c:numRef>
              <c:f>'Pivot Tables'!$C$50:$C$55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CA2-4915-AE68-013F788B11D6}"/>
            </c:ext>
          </c:extLst>
        </c:ser>
        <c:dLbls>
          <c:showLegendKey val="0"/>
          <c:showVal val="0"/>
          <c:showCatName val="0"/>
          <c:showSerName val="0"/>
          <c:showPercent val="0"/>
          <c:showBubbleSize val="0"/>
        </c:dLbls>
        <c:gapWidth val="219"/>
        <c:overlap val="-27"/>
        <c:axId val="859201855"/>
        <c:axId val="859207263"/>
      </c:barChart>
      <c:catAx>
        <c:axId val="859201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207263"/>
        <c:crosses val="autoZero"/>
        <c:auto val="1"/>
        <c:lblAlgn val="ctr"/>
        <c:lblOffset val="100"/>
        <c:noMultiLvlLbl val="0"/>
      </c:catAx>
      <c:valAx>
        <c:axId val="859207263"/>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20185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[Financial Planning and Forecasting Tool- Blank.xlsx]Pivot Tables!PivotTable12</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Tables'!$B$58</c:f>
              <c:strCache>
                <c:ptCount val="1"/>
                <c:pt idx="0">
                  <c:v>Planned </c:v>
                </c:pt>
              </c:strCache>
            </c:strRef>
          </c:tx>
          <c:spPr>
            <a:solidFill>
              <a:schemeClr val="accent1"/>
            </a:solidFill>
            <a:ln>
              <a:noFill/>
            </a:ln>
            <a:effectLst/>
          </c:spPr>
          <c:invertIfNegative val="0"/>
          <c:cat>
            <c:strRef>
              <c:f>'Pivot Tables'!$A$59:$A$64</c:f>
              <c:strCache>
                <c:ptCount val="6"/>
                <c:pt idx="0">
                  <c:v>Imaging</c:v>
                </c:pt>
                <c:pt idx="1">
                  <c:v>Inpatient</c:v>
                </c:pt>
                <c:pt idx="2">
                  <c:v>Lab</c:v>
                </c:pt>
                <c:pt idx="3">
                  <c:v>Medication</c:v>
                </c:pt>
                <c:pt idx="4">
                  <c:v>Outpatient</c:v>
                </c:pt>
                <c:pt idx="5">
                  <c:v>Surgery</c:v>
                </c:pt>
              </c:strCache>
            </c:strRef>
          </c:cat>
          <c:val>
            <c:numRef>
              <c:f>'Pivot Tables'!$B$59:$B$64</c:f>
              <c:numCache>
                <c:formatCode>0</c:formatCode>
                <c:ptCount val="6"/>
                <c:pt idx="0">
                  <c:v>184</c:v>
                </c:pt>
                <c:pt idx="1">
                  <c:v>0</c:v>
                </c:pt>
                <c:pt idx="2">
                  <c:v>0</c:v>
                </c:pt>
                <c:pt idx="3">
                  <c:v>0</c:v>
                </c:pt>
                <c:pt idx="4">
                  <c:v>2208</c:v>
                </c:pt>
                <c:pt idx="5">
                  <c:v>67.62</c:v>
                </c:pt>
              </c:numCache>
            </c:numRef>
          </c:val>
          <c:extLst>
            <c:ext xmlns:c16="http://schemas.microsoft.com/office/drawing/2014/chart" uri="{C3380CC4-5D6E-409C-BE32-E72D297353CC}">
              <c16:uniqueId val="{00000000-5A3D-4CA9-9A71-B45D687AB1EE}"/>
            </c:ext>
          </c:extLst>
        </c:ser>
        <c:ser>
          <c:idx val="1"/>
          <c:order val="1"/>
          <c:tx>
            <c:strRef>
              <c:f>'Pivot Tables'!$C$58</c:f>
              <c:strCache>
                <c:ptCount val="1"/>
                <c:pt idx="0">
                  <c:v>Actual </c:v>
                </c:pt>
              </c:strCache>
            </c:strRef>
          </c:tx>
          <c:spPr>
            <a:solidFill>
              <a:schemeClr val="accent2"/>
            </a:solidFill>
            <a:ln>
              <a:noFill/>
            </a:ln>
            <a:effectLst/>
          </c:spPr>
          <c:invertIfNegative val="0"/>
          <c:cat>
            <c:strRef>
              <c:f>'Pivot Tables'!$A$59:$A$64</c:f>
              <c:strCache>
                <c:ptCount val="6"/>
                <c:pt idx="0">
                  <c:v>Imaging</c:v>
                </c:pt>
                <c:pt idx="1">
                  <c:v>Inpatient</c:v>
                </c:pt>
                <c:pt idx="2">
                  <c:v>Lab</c:v>
                </c:pt>
                <c:pt idx="3">
                  <c:v>Medication</c:v>
                </c:pt>
                <c:pt idx="4">
                  <c:v>Outpatient</c:v>
                </c:pt>
                <c:pt idx="5">
                  <c:v>Surgery</c:v>
                </c:pt>
              </c:strCache>
            </c:strRef>
          </c:cat>
          <c:val>
            <c:numRef>
              <c:f>'Pivot Tables'!$C$59:$C$64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A3D-4CA9-9A71-B45D687AB1EE}"/>
            </c:ext>
          </c:extLst>
        </c:ser>
        <c:dLbls>
          <c:showLegendKey val="0"/>
          <c:showVal val="0"/>
          <c:showCatName val="0"/>
          <c:showSerName val="0"/>
          <c:showPercent val="0"/>
          <c:showBubbleSize val="0"/>
        </c:dLbls>
        <c:gapWidth val="219"/>
        <c:overlap val="-27"/>
        <c:axId val="685361407"/>
        <c:axId val="685358079"/>
      </c:barChart>
      <c:catAx>
        <c:axId val="68536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358079"/>
        <c:crosses val="autoZero"/>
        <c:auto val="1"/>
        <c:lblAlgn val="ctr"/>
        <c:lblOffset val="100"/>
        <c:noMultiLvlLbl val="0"/>
      </c:catAx>
      <c:valAx>
        <c:axId val="685358079"/>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3614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[Financial Planning and Forecasting Tool- Blank.xlsx]Pivot Tables!PivotTable32</c:name>
    <c:fmtId val="4"/>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Tables'!$B$67</c:f>
              <c:strCache>
                <c:ptCount val="1"/>
                <c:pt idx="0">
                  <c:v>Planned Revenues </c:v>
                </c:pt>
              </c:strCache>
            </c:strRef>
          </c:tx>
          <c:spPr>
            <a:solidFill>
              <a:schemeClr val="accent1"/>
            </a:solidFill>
            <a:ln>
              <a:noFill/>
            </a:ln>
            <a:effectLst/>
          </c:spPr>
          <c:invertIfNegative val="0"/>
          <c:cat>
            <c:strRef>
              <c:f>'Pivot Tables'!$A$68:$A$73</c:f>
              <c:strCache>
                <c:ptCount val="6"/>
                <c:pt idx="0">
                  <c:v>Surgery</c:v>
                </c:pt>
                <c:pt idx="1">
                  <c:v>Outpatient</c:v>
                </c:pt>
                <c:pt idx="2">
                  <c:v>Imaging</c:v>
                </c:pt>
                <c:pt idx="3">
                  <c:v>Inpatient</c:v>
                </c:pt>
                <c:pt idx="4">
                  <c:v>Medication</c:v>
                </c:pt>
                <c:pt idx="5">
                  <c:v>Lab</c:v>
                </c:pt>
              </c:strCache>
            </c:strRef>
          </c:cat>
          <c:val>
            <c:numRef>
              <c:f>'Pivot Tables'!$B$68:$B$73</c:f>
              <c:numCache>
                <c:formatCode>#,##0</c:formatCode>
                <c:ptCount val="6"/>
                <c:pt idx="0">
                  <c:v>5225613.75</c:v>
                </c:pt>
                <c:pt idx="1">
                  <c:v>5150880</c:v>
                </c:pt>
                <c:pt idx="2">
                  <c:v>394747.5</c:v>
                </c:pt>
                <c:pt idx="3">
                  <c:v>0</c:v>
                </c:pt>
                <c:pt idx="4">
                  <c:v>0</c:v>
                </c:pt>
                <c:pt idx="5">
                  <c:v>0</c:v>
                </c:pt>
              </c:numCache>
            </c:numRef>
          </c:val>
          <c:extLst>
            <c:ext xmlns:c16="http://schemas.microsoft.com/office/drawing/2014/chart" uri="{C3380CC4-5D6E-409C-BE32-E72D297353CC}">
              <c16:uniqueId val="{00000000-BB6F-4FC4-AEF2-D65F62AC4C19}"/>
            </c:ext>
          </c:extLst>
        </c:ser>
        <c:ser>
          <c:idx val="1"/>
          <c:order val="1"/>
          <c:tx>
            <c:strRef>
              <c:f>'Pivot Tables'!$C$67</c:f>
              <c:strCache>
                <c:ptCount val="1"/>
                <c:pt idx="0">
                  <c:v>Actual Revenues </c:v>
                </c:pt>
              </c:strCache>
            </c:strRef>
          </c:tx>
          <c:spPr>
            <a:solidFill>
              <a:schemeClr val="accent2"/>
            </a:solidFill>
            <a:ln>
              <a:noFill/>
            </a:ln>
            <a:effectLst/>
          </c:spPr>
          <c:invertIfNegative val="0"/>
          <c:cat>
            <c:strRef>
              <c:f>'Pivot Tables'!$A$68:$A$73</c:f>
              <c:strCache>
                <c:ptCount val="6"/>
                <c:pt idx="0">
                  <c:v>Surgery</c:v>
                </c:pt>
                <c:pt idx="1">
                  <c:v>Outpatient</c:v>
                </c:pt>
                <c:pt idx="2">
                  <c:v>Imaging</c:v>
                </c:pt>
                <c:pt idx="3">
                  <c:v>Inpatient</c:v>
                </c:pt>
                <c:pt idx="4">
                  <c:v>Medication</c:v>
                </c:pt>
                <c:pt idx="5">
                  <c:v>Lab</c:v>
                </c:pt>
              </c:strCache>
            </c:strRef>
          </c:cat>
          <c:val>
            <c:numRef>
              <c:f>'Pivot Tables'!$C$68:$C$73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B6F-4FC4-AEF2-D65F62AC4C19}"/>
            </c:ext>
          </c:extLst>
        </c:ser>
        <c:dLbls>
          <c:showLegendKey val="0"/>
          <c:showVal val="0"/>
          <c:showCatName val="0"/>
          <c:showSerName val="0"/>
          <c:showPercent val="0"/>
          <c:showBubbleSize val="0"/>
        </c:dLbls>
        <c:gapWidth val="219"/>
        <c:overlap val="-27"/>
        <c:axId val="796369919"/>
        <c:axId val="796366175"/>
      </c:barChart>
      <c:catAx>
        <c:axId val="796369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366175"/>
        <c:crosses val="autoZero"/>
        <c:auto val="1"/>
        <c:lblAlgn val="ctr"/>
        <c:lblOffset val="100"/>
        <c:noMultiLvlLbl val="0"/>
      </c:catAx>
      <c:valAx>
        <c:axId val="796366175"/>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3699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[Financial Planning and Forecasting Tool- Blank.xlsx]Pivot Tables!PivotTable33</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Tables'!$B$76</c:f>
              <c:strCache>
                <c:ptCount val="1"/>
                <c:pt idx="0">
                  <c:v>Planned Revenues </c:v>
                </c:pt>
              </c:strCache>
            </c:strRef>
          </c:tx>
          <c:spPr>
            <a:solidFill>
              <a:schemeClr val="accent1"/>
            </a:solidFill>
            <a:ln>
              <a:noFill/>
            </a:ln>
            <a:effectLst/>
          </c:spPr>
          <c:invertIfNegative val="0"/>
          <c:cat>
            <c:strRef>
              <c:f>'Pivot Tables'!$A$77:$A$82</c:f>
              <c:strCache>
                <c:ptCount val="6"/>
                <c:pt idx="0">
                  <c:v>Surgery</c:v>
                </c:pt>
                <c:pt idx="1">
                  <c:v>Outpatient</c:v>
                </c:pt>
                <c:pt idx="2">
                  <c:v>Imaging</c:v>
                </c:pt>
                <c:pt idx="3">
                  <c:v>Inpatient</c:v>
                </c:pt>
                <c:pt idx="4">
                  <c:v>Medication</c:v>
                </c:pt>
                <c:pt idx="5">
                  <c:v>Lab</c:v>
                </c:pt>
              </c:strCache>
            </c:strRef>
          </c:cat>
          <c:val>
            <c:numRef>
              <c:f>'Pivot Tables'!$B$77:$B$82</c:f>
              <c:numCache>
                <c:formatCode>#,##0</c:formatCode>
                <c:ptCount val="6"/>
                <c:pt idx="0">
                  <c:v>5225613.75</c:v>
                </c:pt>
                <c:pt idx="1">
                  <c:v>5150880</c:v>
                </c:pt>
                <c:pt idx="2">
                  <c:v>394747.5</c:v>
                </c:pt>
                <c:pt idx="3">
                  <c:v>0</c:v>
                </c:pt>
                <c:pt idx="4">
                  <c:v>0</c:v>
                </c:pt>
                <c:pt idx="5">
                  <c:v>0</c:v>
                </c:pt>
              </c:numCache>
            </c:numRef>
          </c:val>
          <c:extLst>
            <c:ext xmlns:c16="http://schemas.microsoft.com/office/drawing/2014/chart" uri="{C3380CC4-5D6E-409C-BE32-E72D297353CC}">
              <c16:uniqueId val="{00000000-BCED-47AC-894D-A24FB0450895}"/>
            </c:ext>
          </c:extLst>
        </c:ser>
        <c:ser>
          <c:idx val="1"/>
          <c:order val="1"/>
          <c:tx>
            <c:strRef>
              <c:f>'Pivot Tables'!$C$76</c:f>
              <c:strCache>
                <c:ptCount val="1"/>
                <c:pt idx="0">
                  <c:v>Actual Revenues </c:v>
                </c:pt>
              </c:strCache>
            </c:strRef>
          </c:tx>
          <c:spPr>
            <a:solidFill>
              <a:schemeClr val="accent2"/>
            </a:solidFill>
            <a:ln>
              <a:noFill/>
            </a:ln>
            <a:effectLst/>
          </c:spPr>
          <c:invertIfNegative val="0"/>
          <c:cat>
            <c:strRef>
              <c:f>'Pivot Tables'!$A$77:$A$82</c:f>
              <c:strCache>
                <c:ptCount val="6"/>
                <c:pt idx="0">
                  <c:v>Surgery</c:v>
                </c:pt>
                <c:pt idx="1">
                  <c:v>Outpatient</c:v>
                </c:pt>
                <c:pt idx="2">
                  <c:v>Imaging</c:v>
                </c:pt>
                <c:pt idx="3">
                  <c:v>Inpatient</c:v>
                </c:pt>
                <c:pt idx="4">
                  <c:v>Medication</c:v>
                </c:pt>
                <c:pt idx="5">
                  <c:v>Lab</c:v>
                </c:pt>
              </c:strCache>
            </c:strRef>
          </c:cat>
          <c:val>
            <c:numRef>
              <c:f>'Pivot Tables'!$C$77:$C$82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CED-47AC-894D-A24FB0450895}"/>
            </c:ext>
          </c:extLst>
        </c:ser>
        <c:dLbls>
          <c:showLegendKey val="0"/>
          <c:showVal val="0"/>
          <c:showCatName val="0"/>
          <c:showSerName val="0"/>
          <c:showPercent val="0"/>
          <c:showBubbleSize val="0"/>
        </c:dLbls>
        <c:gapWidth val="219"/>
        <c:overlap val="-27"/>
        <c:axId val="963125087"/>
        <c:axId val="963123423"/>
      </c:barChart>
      <c:catAx>
        <c:axId val="963125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3123423"/>
        <c:crosses val="autoZero"/>
        <c:auto val="1"/>
        <c:lblAlgn val="ctr"/>
        <c:lblOffset val="100"/>
        <c:noMultiLvlLbl val="0"/>
      </c:catAx>
      <c:valAx>
        <c:axId val="963123423"/>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31250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[Financial Planning and Forecasting Tool- Blank.xlsx]Pivot Tables!PivotTable34</c:name>
    <c:fmtId val="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Tables'!$B$85</c:f>
              <c:strCache>
                <c:ptCount val="1"/>
                <c:pt idx="0">
                  <c:v>Planned Revenues </c:v>
                </c:pt>
              </c:strCache>
            </c:strRef>
          </c:tx>
          <c:spPr>
            <a:solidFill>
              <a:schemeClr val="accent1"/>
            </a:solidFill>
            <a:ln>
              <a:noFill/>
            </a:ln>
            <a:effectLst/>
          </c:spPr>
          <c:invertIfNegative val="0"/>
          <c:cat>
            <c:strRef>
              <c:f>'Pivot Tables'!$A$86:$A$91</c:f>
              <c:strCache>
                <c:ptCount val="6"/>
                <c:pt idx="0">
                  <c:v>Surgery</c:v>
                </c:pt>
                <c:pt idx="1">
                  <c:v>Outpatient</c:v>
                </c:pt>
                <c:pt idx="2">
                  <c:v>Imaging</c:v>
                </c:pt>
                <c:pt idx="3">
                  <c:v>Inpatient</c:v>
                </c:pt>
                <c:pt idx="4">
                  <c:v>Medication</c:v>
                </c:pt>
                <c:pt idx="5">
                  <c:v>Lab</c:v>
                </c:pt>
              </c:strCache>
            </c:strRef>
          </c:cat>
          <c:val>
            <c:numRef>
              <c:f>'Pivot Tables'!$B$86:$B$91</c:f>
              <c:numCache>
                <c:formatCode>#,##0</c:formatCode>
                <c:ptCount val="6"/>
                <c:pt idx="0">
                  <c:v>4354678.125</c:v>
                </c:pt>
                <c:pt idx="1">
                  <c:v>4292400</c:v>
                </c:pt>
                <c:pt idx="2">
                  <c:v>328956.25</c:v>
                </c:pt>
                <c:pt idx="3">
                  <c:v>0</c:v>
                </c:pt>
                <c:pt idx="4">
                  <c:v>0</c:v>
                </c:pt>
                <c:pt idx="5">
                  <c:v>0</c:v>
                </c:pt>
              </c:numCache>
            </c:numRef>
          </c:val>
          <c:extLst>
            <c:ext xmlns:c16="http://schemas.microsoft.com/office/drawing/2014/chart" uri="{C3380CC4-5D6E-409C-BE32-E72D297353CC}">
              <c16:uniqueId val="{00000000-147E-43C9-821A-5EBE758A2444}"/>
            </c:ext>
          </c:extLst>
        </c:ser>
        <c:ser>
          <c:idx val="1"/>
          <c:order val="1"/>
          <c:tx>
            <c:strRef>
              <c:f>'Pivot Tables'!$C$85</c:f>
              <c:strCache>
                <c:ptCount val="1"/>
                <c:pt idx="0">
                  <c:v>Actual Revenues </c:v>
                </c:pt>
              </c:strCache>
            </c:strRef>
          </c:tx>
          <c:spPr>
            <a:solidFill>
              <a:schemeClr val="accent2"/>
            </a:solidFill>
            <a:ln>
              <a:noFill/>
            </a:ln>
            <a:effectLst/>
          </c:spPr>
          <c:invertIfNegative val="0"/>
          <c:cat>
            <c:strRef>
              <c:f>'Pivot Tables'!$A$86:$A$91</c:f>
              <c:strCache>
                <c:ptCount val="6"/>
                <c:pt idx="0">
                  <c:v>Surgery</c:v>
                </c:pt>
                <c:pt idx="1">
                  <c:v>Outpatient</c:v>
                </c:pt>
                <c:pt idx="2">
                  <c:v>Imaging</c:v>
                </c:pt>
                <c:pt idx="3">
                  <c:v>Inpatient</c:v>
                </c:pt>
                <c:pt idx="4">
                  <c:v>Medication</c:v>
                </c:pt>
                <c:pt idx="5">
                  <c:v>Lab</c:v>
                </c:pt>
              </c:strCache>
            </c:strRef>
          </c:cat>
          <c:val>
            <c:numRef>
              <c:f>'Pivot Tables'!$C$86:$C$91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47E-43C9-821A-5EBE758A2444}"/>
            </c:ext>
          </c:extLst>
        </c:ser>
        <c:dLbls>
          <c:showLegendKey val="0"/>
          <c:showVal val="0"/>
          <c:showCatName val="0"/>
          <c:showSerName val="0"/>
          <c:showPercent val="0"/>
          <c:showBubbleSize val="0"/>
        </c:dLbls>
        <c:gapWidth val="219"/>
        <c:overlap val="-27"/>
        <c:axId val="1187982847"/>
        <c:axId val="1187982431"/>
      </c:barChart>
      <c:catAx>
        <c:axId val="1187982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7982431"/>
        <c:crosses val="autoZero"/>
        <c:auto val="1"/>
        <c:lblAlgn val="ctr"/>
        <c:lblOffset val="100"/>
        <c:noMultiLvlLbl val="0"/>
      </c:catAx>
      <c:valAx>
        <c:axId val="1187982431"/>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79828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[Financial Planning and Forecasting Tool- Blank.xlsx]Pivot Tables!PivotTable35</c:name>
    <c:fmtId val="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Tables'!$B$94</c:f>
              <c:strCache>
                <c:ptCount val="1"/>
                <c:pt idx="0">
                  <c:v>Planned Revenues </c:v>
                </c:pt>
              </c:strCache>
            </c:strRef>
          </c:tx>
          <c:spPr>
            <a:solidFill>
              <a:schemeClr val="accent1"/>
            </a:solidFill>
            <a:ln>
              <a:noFill/>
            </a:ln>
            <a:effectLst/>
          </c:spPr>
          <c:invertIfNegative val="0"/>
          <c:cat>
            <c:strRef>
              <c:f>'Pivot Tables'!$A$95:$A$100</c:f>
              <c:strCache>
                <c:ptCount val="6"/>
                <c:pt idx="0">
                  <c:v>Surgery</c:v>
                </c:pt>
                <c:pt idx="1">
                  <c:v>Outpatient</c:v>
                </c:pt>
                <c:pt idx="2">
                  <c:v>Imaging</c:v>
                </c:pt>
                <c:pt idx="3">
                  <c:v>Inpatient</c:v>
                </c:pt>
                <c:pt idx="4">
                  <c:v>Medication</c:v>
                </c:pt>
                <c:pt idx="5">
                  <c:v>Lab</c:v>
                </c:pt>
              </c:strCache>
            </c:strRef>
          </c:cat>
          <c:val>
            <c:numRef>
              <c:f>'Pivot Tables'!$B$95:$B$100</c:f>
              <c:numCache>
                <c:formatCode>#,##0</c:formatCode>
                <c:ptCount val="6"/>
                <c:pt idx="0">
                  <c:v>2612806.875</c:v>
                </c:pt>
                <c:pt idx="1">
                  <c:v>2575440</c:v>
                </c:pt>
                <c:pt idx="2">
                  <c:v>197373.75</c:v>
                </c:pt>
                <c:pt idx="3">
                  <c:v>0</c:v>
                </c:pt>
                <c:pt idx="4">
                  <c:v>0</c:v>
                </c:pt>
                <c:pt idx="5">
                  <c:v>0</c:v>
                </c:pt>
              </c:numCache>
            </c:numRef>
          </c:val>
          <c:extLst>
            <c:ext xmlns:c16="http://schemas.microsoft.com/office/drawing/2014/chart" uri="{C3380CC4-5D6E-409C-BE32-E72D297353CC}">
              <c16:uniqueId val="{00000000-F7F8-48FF-A9F5-BFD4D5B0341B}"/>
            </c:ext>
          </c:extLst>
        </c:ser>
        <c:ser>
          <c:idx val="1"/>
          <c:order val="1"/>
          <c:tx>
            <c:strRef>
              <c:f>'Pivot Tables'!$C$94</c:f>
              <c:strCache>
                <c:ptCount val="1"/>
                <c:pt idx="0">
                  <c:v>Actual Revenues </c:v>
                </c:pt>
              </c:strCache>
            </c:strRef>
          </c:tx>
          <c:spPr>
            <a:solidFill>
              <a:schemeClr val="accent2"/>
            </a:solidFill>
            <a:ln>
              <a:noFill/>
            </a:ln>
            <a:effectLst/>
          </c:spPr>
          <c:invertIfNegative val="0"/>
          <c:cat>
            <c:strRef>
              <c:f>'Pivot Tables'!$A$95:$A$100</c:f>
              <c:strCache>
                <c:ptCount val="6"/>
                <c:pt idx="0">
                  <c:v>Surgery</c:v>
                </c:pt>
                <c:pt idx="1">
                  <c:v>Outpatient</c:v>
                </c:pt>
                <c:pt idx="2">
                  <c:v>Imaging</c:v>
                </c:pt>
                <c:pt idx="3">
                  <c:v>Inpatient</c:v>
                </c:pt>
                <c:pt idx="4">
                  <c:v>Medication</c:v>
                </c:pt>
                <c:pt idx="5">
                  <c:v>Lab</c:v>
                </c:pt>
              </c:strCache>
            </c:strRef>
          </c:cat>
          <c:val>
            <c:numRef>
              <c:f>'Pivot Tables'!$C$95:$C$100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7F8-48FF-A9F5-BFD4D5B0341B}"/>
            </c:ext>
          </c:extLst>
        </c:ser>
        <c:dLbls>
          <c:showLegendKey val="0"/>
          <c:showVal val="0"/>
          <c:showCatName val="0"/>
          <c:showSerName val="0"/>
          <c:showPercent val="0"/>
          <c:showBubbleSize val="0"/>
        </c:dLbls>
        <c:gapWidth val="219"/>
        <c:overlap val="-27"/>
        <c:axId val="1180716015"/>
        <c:axId val="1180715599"/>
      </c:barChart>
      <c:catAx>
        <c:axId val="118071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0715599"/>
        <c:crosses val="autoZero"/>
        <c:auto val="1"/>
        <c:lblAlgn val="ctr"/>
        <c:lblOffset val="100"/>
        <c:noMultiLvlLbl val="0"/>
      </c:catAx>
      <c:valAx>
        <c:axId val="1180715599"/>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071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sv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218240</xdr:colOff>
      <xdr:row>3</xdr:row>
      <xdr:rowOff>132499</xdr:rowOff>
    </xdr:from>
    <xdr:to>
      <xdr:col>6</xdr:col>
      <xdr:colOff>347166</xdr:colOff>
      <xdr:row>7</xdr:row>
      <xdr:rowOff>28284</xdr:rowOff>
    </xdr:to>
    <xdr:pic>
      <xdr:nvPicPr>
        <xdr:cNvPr id="3" name="Picture 2">
          <a:extLst>
            <a:ext uri="{FF2B5EF4-FFF2-40B4-BE49-F238E27FC236}">
              <a16:creationId xmlns:a16="http://schemas.microsoft.com/office/drawing/2014/main" id="{29EBFEBB-2EB9-4CA8-A3A5-F4EA12702E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240" y="703999"/>
          <a:ext cx="2567326" cy="657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495300</xdr:colOff>
      <xdr:row>15</xdr:row>
      <xdr:rowOff>28575</xdr:rowOff>
    </xdr:from>
    <xdr:to>
      <xdr:col>1</xdr:col>
      <xdr:colOff>495300</xdr:colOff>
      <xdr:row>16</xdr:row>
      <xdr:rowOff>13734</xdr:rowOff>
    </xdr:to>
    <xdr:cxnSp macro="">
      <xdr:nvCxnSpPr>
        <xdr:cNvPr id="2" name="Straight Arrow Connector 1">
          <a:extLst>
            <a:ext uri="{FF2B5EF4-FFF2-40B4-BE49-F238E27FC236}">
              <a16:creationId xmlns:a16="http://schemas.microsoft.com/office/drawing/2014/main" id="{6F23CB26-CEBA-454E-84AF-9A9D499DEDC0}"/>
            </a:ext>
          </a:extLst>
        </xdr:cNvPr>
        <xdr:cNvCxnSpPr/>
      </xdr:nvCxnSpPr>
      <xdr:spPr>
        <a:xfrm flipH="1">
          <a:off x="704850" y="1943100"/>
          <a:ext cx="0" cy="175659"/>
        </a:xfrm>
        <a:prstGeom prst="straightConnector1">
          <a:avLst/>
        </a:prstGeom>
        <a:ln>
          <a:solidFill>
            <a:schemeClr val="tx1">
              <a:lumMod val="65000"/>
              <a:lumOff val="3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495300</xdr:colOff>
      <xdr:row>17</xdr:row>
      <xdr:rowOff>9525</xdr:rowOff>
    </xdr:from>
    <xdr:to>
      <xdr:col>1</xdr:col>
      <xdr:colOff>495300</xdr:colOff>
      <xdr:row>17</xdr:row>
      <xdr:rowOff>185184</xdr:rowOff>
    </xdr:to>
    <xdr:cxnSp macro="">
      <xdr:nvCxnSpPr>
        <xdr:cNvPr id="3" name="Straight Arrow Connector 2">
          <a:extLst>
            <a:ext uri="{FF2B5EF4-FFF2-40B4-BE49-F238E27FC236}">
              <a16:creationId xmlns:a16="http://schemas.microsoft.com/office/drawing/2014/main" id="{2C644B3A-9DA4-4C03-B4F8-BC02F3E6A868}"/>
            </a:ext>
          </a:extLst>
        </xdr:cNvPr>
        <xdr:cNvCxnSpPr/>
      </xdr:nvCxnSpPr>
      <xdr:spPr>
        <a:xfrm flipH="1">
          <a:off x="704850" y="2495550"/>
          <a:ext cx="0" cy="175659"/>
        </a:xfrm>
        <a:prstGeom prst="straightConnector1">
          <a:avLst/>
        </a:prstGeom>
        <a:ln>
          <a:solidFill>
            <a:schemeClr val="tx1">
              <a:lumMod val="65000"/>
              <a:lumOff val="3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476250</xdr:colOff>
      <xdr:row>19</xdr:row>
      <xdr:rowOff>19050</xdr:rowOff>
    </xdr:from>
    <xdr:to>
      <xdr:col>1</xdr:col>
      <xdr:colOff>476250</xdr:colOff>
      <xdr:row>20</xdr:row>
      <xdr:rowOff>4209</xdr:rowOff>
    </xdr:to>
    <xdr:cxnSp macro="">
      <xdr:nvCxnSpPr>
        <xdr:cNvPr id="4" name="Straight Arrow Connector 3">
          <a:extLst>
            <a:ext uri="{FF2B5EF4-FFF2-40B4-BE49-F238E27FC236}">
              <a16:creationId xmlns:a16="http://schemas.microsoft.com/office/drawing/2014/main" id="{08A34D9E-F10C-45C7-AF12-E97905DFB29F}"/>
            </a:ext>
          </a:extLst>
        </xdr:cNvPr>
        <xdr:cNvCxnSpPr/>
      </xdr:nvCxnSpPr>
      <xdr:spPr>
        <a:xfrm flipH="1">
          <a:off x="685800" y="3076575"/>
          <a:ext cx="0" cy="175659"/>
        </a:xfrm>
        <a:prstGeom prst="straightConnector1">
          <a:avLst/>
        </a:prstGeom>
        <a:ln>
          <a:solidFill>
            <a:schemeClr val="tx1">
              <a:lumMod val="65000"/>
              <a:lumOff val="3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542925</xdr:colOff>
      <xdr:row>15</xdr:row>
      <xdr:rowOff>9525</xdr:rowOff>
    </xdr:from>
    <xdr:to>
      <xdr:col>11</xdr:col>
      <xdr:colOff>542925</xdr:colOff>
      <xdr:row>15</xdr:row>
      <xdr:rowOff>185184</xdr:rowOff>
    </xdr:to>
    <xdr:cxnSp macro="">
      <xdr:nvCxnSpPr>
        <xdr:cNvPr id="5" name="Straight Arrow Connector 4">
          <a:extLst>
            <a:ext uri="{FF2B5EF4-FFF2-40B4-BE49-F238E27FC236}">
              <a16:creationId xmlns:a16="http://schemas.microsoft.com/office/drawing/2014/main" id="{221E443B-D1C6-49C2-B185-ADDEC4E50D4A}"/>
            </a:ext>
          </a:extLst>
        </xdr:cNvPr>
        <xdr:cNvCxnSpPr/>
      </xdr:nvCxnSpPr>
      <xdr:spPr>
        <a:xfrm flipH="1">
          <a:off x="8039100" y="1924050"/>
          <a:ext cx="0" cy="175659"/>
        </a:xfrm>
        <a:prstGeom prst="straightConnector1">
          <a:avLst/>
        </a:prstGeom>
        <a:ln>
          <a:solidFill>
            <a:schemeClr val="tx1">
              <a:lumMod val="65000"/>
              <a:lumOff val="3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533400</xdr:colOff>
      <xdr:row>17</xdr:row>
      <xdr:rowOff>9525</xdr:rowOff>
    </xdr:from>
    <xdr:to>
      <xdr:col>11</xdr:col>
      <xdr:colOff>533400</xdr:colOff>
      <xdr:row>17</xdr:row>
      <xdr:rowOff>185184</xdr:rowOff>
    </xdr:to>
    <xdr:cxnSp macro="">
      <xdr:nvCxnSpPr>
        <xdr:cNvPr id="6" name="Straight Arrow Connector 5">
          <a:extLst>
            <a:ext uri="{FF2B5EF4-FFF2-40B4-BE49-F238E27FC236}">
              <a16:creationId xmlns:a16="http://schemas.microsoft.com/office/drawing/2014/main" id="{992B815C-BE50-4EB7-AA8C-521199EB1645}"/>
            </a:ext>
          </a:extLst>
        </xdr:cNvPr>
        <xdr:cNvCxnSpPr/>
      </xdr:nvCxnSpPr>
      <xdr:spPr>
        <a:xfrm flipH="1">
          <a:off x="8029575" y="2495550"/>
          <a:ext cx="0" cy="175659"/>
        </a:xfrm>
        <a:prstGeom prst="straightConnector1">
          <a:avLst/>
        </a:prstGeom>
        <a:ln>
          <a:solidFill>
            <a:schemeClr val="tx1">
              <a:lumMod val="65000"/>
              <a:lumOff val="3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4</xdr:row>
      <xdr:rowOff>130968</xdr:rowOff>
    </xdr:from>
    <xdr:to>
      <xdr:col>10</xdr:col>
      <xdr:colOff>85725</xdr:colOff>
      <xdr:row>19</xdr:row>
      <xdr:rowOff>16668</xdr:rowOff>
    </xdr:to>
    <xdr:graphicFrame macro="">
      <xdr:nvGraphicFramePr>
        <xdr:cNvPr id="2" name="Chart 1">
          <a:extLst>
            <a:ext uri="{FF2B5EF4-FFF2-40B4-BE49-F238E27FC236}">
              <a16:creationId xmlns:a16="http://schemas.microsoft.com/office/drawing/2014/main" id="{7359BA3C-D481-45BD-950B-87F34B1F7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4</xdr:row>
      <xdr:rowOff>135731</xdr:rowOff>
    </xdr:from>
    <xdr:to>
      <xdr:col>2</xdr:col>
      <xdr:colOff>0</xdr:colOff>
      <xdr:row>19</xdr:row>
      <xdr:rowOff>21431</xdr:rowOff>
    </xdr:to>
    <xdr:sp macro="" textlink="">
      <xdr:nvSpPr>
        <xdr:cNvPr id="3" name="Rectangle 2">
          <a:extLst>
            <a:ext uri="{FF2B5EF4-FFF2-40B4-BE49-F238E27FC236}">
              <a16:creationId xmlns:a16="http://schemas.microsoft.com/office/drawing/2014/main" id="{F9EED6F0-6123-418B-88E3-731E22EE1909}"/>
            </a:ext>
          </a:extLst>
        </xdr:cNvPr>
        <xdr:cNvSpPr/>
      </xdr:nvSpPr>
      <xdr:spPr>
        <a:xfrm>
          <a:off x="85725" y="707231"/>
          <a:ext cx="1128713" cy="2743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US" sz="1100" b="1">
              <a:solidFill>
                <a:srgbClr val="002060"/>
              </a:solidFill>
            </a:rPr>
            <a:t>Projected</a:t>
          </a:r>
          <a:r>
            <a:rPr lang="en-US" sz="1100" b="1" baseline="0">
              <a:solidFill>
                <a:srgbClr val="002060"/>
              </a:solidFill>
            </a:rPr>
            <a:t> Annual Performance</a:t>
          </a:r>
          <a:endParaRPr lang="en-US" sz="1100" b="1">
            <a:solidFill>
              <a:srgbClr val="002060"/>
            </a:solidFill>
          </a:endParaRPr>
        </a:p>
      </xdr:txBody>
    </xdr:sp>
    <xdr:clientData/>
  </xdr:twoCellAnchor>
  <xdr:twoCellAnchor>
    <xdr:from>
      <xdr:col>1</xdr:col>
      <xdr:colOff>561974</xdr:colOff>
      <xdr:row>3</xdr:row>
      <xdr:rowOff>152399</xdr:rowOff>
    </xdr:from>
    <xdr:to>
      <xdr:col>4</xdr:col>
      <xdr:colOff>38099</xdr:colOff>
      <xdr:row>5</xdr:row>
      <xdr:rowOff>28574</xdr:rowOff>
    </xdr:to>
    <xdr:sp macro="" textlink="">
      <xdr:nvSpPr>
        <xdr:cNvPr id="4" name="Rectangle 3">
          <a:extLst>
            <a:ext uri="{FF2B5EF4-FFF2-40B4-BE49-F238E27FC236}">
              <a16:creationId xmlns:a16="http://schemas.microsoft.com/office/drawing/2014/main" id="{75F74B6D-46D7-41D2-915F-B005270E0D5D}"/>
            </a:ext>
          </a:extLst>
        </xdr:cNvPr>
        <xdr:cNvSpPr/>
      </xdr:nvSpPr>
      <xdr:spPr>
        <a:xfrm>
          <a:off x="1169193" y="533399"/>
          <a:ext cx="1297781"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lumMod val="50000"/>
                </a:schemeClr>
              </a:solidFill>
            </a:rPr>
            <a:t>Number of Visits/ Tests</a:t>
          </a:r>
        </a:p>
      </xdr:txBody>
    </xdr:sp>
    <xdr:clientData/>
  </xdr:twoCellAnchor>
  <xdr:twoCellAnchor>
    <xdr:from>
      <xdr:col>10</xdr:col>
      <xdr:colOff>123825</xdr:colOff>
      <xdr:row>4</xdr:row>
      <xdr:rowOff>130968</xdr:rowOff>
    </xdr:from>
    <xdr:to>
      <xdr:col>17</xdr:col>
      <xdr:colOff>428625</xdr:colOff>
      <xdr:row>19</xdr:row>
      <xdr:rowOff>16668</xdr:rowOff>
    </xdr:to>
    <xdr:graphicFrame macro="">
      <xdr:nvGraphicFramePr>
        <xdr:cNvPr id="5" name="Chart 4">
          <a:extLst>
            <a:ext uri="{FF2B5EF4-FFF2-40B4-BE49-F238E27FC236}">
              <a16:creationId xmlns:a16="http://schemas.microsoft.com/office/drawing/2014/main" id="{6CDE64D0-FDCE-4F16-BE09-80CA7B0F4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40481</xdr:colOff>
      <xdr:row>3</xdr:row>
      <xdr:rowOff>128587</xdr:rowOff>
    </xdr:from>
    <xdr:to>
      <xdr:col>11</xdr:col>
      <xdr:colOff>166689</xdr:colOff>
      <xdr:row>4</xdr:row>
      <xdr:rowOff>166687</xdr:rowOff>
    </xdr:to>
    <xdr:sp macro="" textlink="">
      <xdr:nvSpPr>
        <xdr:cNvPr id="6" name="Rectangle 5">
          <a:extLst>
            <a:ext uri="{FF2B5EF4-FFF2-40B4-BE49-F238E27FC236}">
              <a16:creationId xmlns:a16="http://schemas.microsoft.com/office/drawing/2014/main" id="{6C7FFD89-1BB1-4A41-BAF7-A3FA7F934AD3}"/>
            </a:ext>
          </a:extLst>
        </xdr:cNvPr>
        <xdr:cNvSpPr/>
      </xdr:nvSpPr>
      <xdr:spPr>
        <a:xfrm>
          <a:off x="6112669" y="509587"/>
          <a:ext cx="733426"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lumMod val="50000"/>
                </a:schemeClr>
              </a:solidFill>
            </a:rPr>
            <a:t>KSC</a:t>
          </a:r>
        </a:p>
      </xdr:txBody>
    </xdr:sp>
    <xdr:clientData/>
  </xdr:twoCellAnchor>
  <xdr:twoCellAnchor>
    <xdr:from>
      <xdr:col>17</xdr:col>
      <xdr:colOff>500063</xdr:colOff>
      <xdr:row>4</xdr:row>
      <xdr:rowOff>130968</xdr:rowOff>
    </xdr:from>
    <xdr:to>
      <xdr:col>25</xdr:col>
      <xdr:colOff>214313</xdr:colOff>
      <xdr:row>19</xdr:row>
      <xdr:rowOff>16668</xdr:rowOff>
    </xdr:to>
    <xdr:graphicFrame macro="">
      <xdr:nvGraphicFramePr>
        <xdr:cNvPr id="7" name="Chart 6">
          <a:extLst>
            <a:ext uri="{FF2B5EF4-FFF2-40B4-BE49-F238E27FC236}">
              <a16:creationId xmlns:a16="http://schemas.microsoft.com/office/drawing/2014/main" id="{DB8112DC-347A-46C4-8BBE-E523C91FD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395288</xdr:colOff>
      <xdr:row>3</xdr:row>
      <xdr:rowOff>126205</xdr:rowOff>
    </xdr:from>
    <xdr:to>
      <xdr:col>19</xdr:col>
      <xdr:colOff>238125</xdr:colOff>
      <xdr:row>4</xdr:row>
      <xdr:rowOff>190498</xdr:rowOff>
    </xdr:to>
    <xdr:sp macro="" textlink="">
      <xdr:nvSpPr>
        <xdr:cNvPr id="8" name="Rectangle 7">
          <a:extLst>
            <a:ext uri="{FF2B5EF4-FFF2-40B4-BE49-F238E27FC236}">
              <a16:creationId xmlns:a16="http://schemas.microsoft.com/office/drawing/2014/main" id="{BF7DF7FC-BCAC-4786-8F1E-BBCAA57EBE41}"/>
            </a:ext>
          </a:extLst>
        </xdr:cNvPr>
        <xdr:cNvSpPr/>
      </xdr:nvSpPr>
      <xdr:spPr>
        <a:xfrm>
          <a:off x="10718007" y="507205"/>
          <a:ext cx="1057274" cy="2547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lumMod val="50000"/>
                </a:schemeClr>
              </a:solidFill>
            </a:rPr>
            <a:t>Net Proft Margin</a:t>
          </a:r>
        </a:p>
      </xdr:txBody>
    </xdr:sp>
    <xdr:clientData/>
  </xdr:twoCellAnchor>
  <xdr:twoCellAnchor>
    <xdr:from>
      <xdr:col>2</xdr:col>
      <xdr:colOff>71437</xdr:colOff>
      <xdr:row>1</xdr:row>
      <xdr:rowOff>154781</xdr:rowOff>
    </xdr:from>
    <xdr:to>
      <xdr:col>10</xdr:col>
      <xdr:colOff>47624</xdr:colOff>
      <xdr:row>4</xdr:row>
      <xdr:rowOff>11906</xdr:rowOff>
    </xdr:to>
    <xdr:sp macro="" textlink="">
      <xdr:nvSpPr>
        <xdr:cNvPr id="9" name="Rectangle 8">
          <a:extLst>
            <a:ext uri="{FF2B5EF4-FFF2-40B4-BE49-F238E27FC236}">
              <a16:creationId xmlns:a16="http://schemas.microsoft.com/office/drawing/2014/main" id="{67F6998F-4D8B-4A05-BD42-6D75401CA960}"/>
            </a:ext>
          </a:extLst>
        </xdr:cNvPr>
        <xdr:cNvSpPr/>
      </xdr:nvSpPr>
      <xdr:spPr>
        <a:xfrm>
          <a:off x="1296080" y="154781"/>
          <a:ext cx="4874758"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rgbClr val="002060"/>
              </a:solidFill>
            </a:rPr>
            <a:t>Volume</a:t>
          </a:r>
          <a:r>
            <a:rPr lang="en-US" sz="1100" b="1" baseline="0">
              <a:solidFill>
                <a:srgbClr val="002060"/>
              </a:solidFill>
            </a:rPr>
            <a:t> of Visits</a:t>
          </a:r>
          <a:endParaRPr lang="en-US" sz="1100" b="1">
            <a:solidFill>
              <a:srgbClr val="002060"/>
            </a:solidFill>
          </a:endParaRPr>
        </a:p>
      </xdr:txBody>
    </xdr:sp>
    <xdr:clientData/>
  </xdr:twoCellAnchor>
  <xdr:twoCellAnchor>
    <xdr:from>
      <xdr:col>10</xdr:col>
      <xdr:colOff>119063</xdr:colOff>
      <xdr:row>1</xdr:row>
      <xdr:rowOff>154781</xdr:rowOff>
    </xdr:from>
    <xdr:to>
      <xdr:col>17</xdr:col>
      <xdr:colOff>452438</xdr:colOff>
      <xdr:row>4</xdr:row>
      <xdr:rowOff>11906</xdr:rowOff>
    </xdr:to>
    <xdr:sp macro="" textlink="">
      <xdr:nvSpPr>
        <xdr:cNvPr id="10" name="Rectangle 9">
          <a:extLst>
            <a:ext uri="{FF2B5EF4-FFF2-40B4-BE49-F238E27FC236}">
              <a16:creationId xmlns:a16="http://schemas.microsoft.com/office/drawing/2014/main" id="{16FF03A0-7293-4D83-9057-517D44B68791}"/>
            </a:ext>
          </a:extLst>
        </xdr:cNvPr>
        <xdr:cNvSpPr/>
      </xdr:nvSpPr>
      <xdr:spPr>
        <a:xfrm>
          <a:off x="6242277" y="154781"/>
          <a:ext cx="4619625"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rgbClr val="002060"/>
              </a:solidFill>
            </a:rPr>
            <a:t>Total Revenues</a:t>
          </a:r>
        </a:p>
      </xdr:txBody>
    </xdr:sp>
    <xdr:clientData/>
  </xdr:twoCellAnchor>
  <xdr:twoCellAnchor>
    <xdr:from>
      <xdr:col>17</xdr:col>
      <xdr:colOff>511969</xdr:colOff>
      <xdr:row>1</xdr:row>
      <xdr:rowOff>154781</xdr:rowOff>
    </xdr:from>
    <xdr:to>
      <xdr:col>25</xdr:col>
      <xdr:colOff>238125</xdr:colOff>
      <xdr:row>4</xdr:row>
      <xdr:rowOff>11906</xdr:rowOff>
    </xdr:to>
    <xdr:sp macro="" textlink="">
      <xdr:nvSpPr>
        <xdr:cNvPr id="11" name="Rectangle 10">
          <a:extLst>
            <a:ext uri="{FF2B5EF4-FFF2-40B4-BE49-F238E27FC236}">
              <a16:creationId xmlns:a16="http://schemas.microsoft.com/office/drawing/2014/main" id="{DC522163-E7B7-44D5-AB11-0A05633542A9}"/>
            </a:ext>
          </a:extLst>
        </xdr:cNvPr>
        <xdr:cNvSpPr/>
      </xdr:nvSpPr>
      <xdr:spPr>
        <a:xfrm>
          <a:off x="10921433" y="154781"/>
          <a:ext cx="4624728"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rgbClr val="002060"/>
              </a:solidFill>
            </a:rPr>
            <a:t>Profitability</a:t>
          </a:r>
        </a:p>
      </xdr:txBody>
    </xdr:sp>
    <xdr:clientData/>
  </xdr:twoCellAnchor>
  <xdr:twoCellAnchor>
    <xdr:from>
      <xdr:col>0</xdr:col>
      <xdr:colOff>109538</xdr:colOff>
      <xdr:row>23</xdr:row>
      <xdr:rowOff>145257</xdr:rowOff>
    </xdr:from>
    <xdr:to>
      <xdr:col>2</xdr:col>
      <xdr:colOff>23813</xdr:colOff>
      <xdr:row>32</xdr:row>
      <xdr:rowOff>95250</xdr:rowOff>
    </xdr:to>
    <xdr:sp macro="" textlink="">
      <xdr:nvSpPr>
        <xdr:cNvPr id="12" name="Rectangle 11">
          <a:extLst>
            <a:ext uri="{FF2B5EF4-FFF2-40B4-BE49-F238E27FC236}">
              <a16:creationId xmlns:a16="http://schemas.microsoft.com/office/drawing/2014/main" id="{54F4B015-BFA9-4CED-8229-7B21ACC1E0E8}"/>
            </a:ext>
          </a:extLst>
        </xdr:cNvPr>
        <xdr:cNvSpPr/>
      </xdr:nvSpPr>
      <xdr:spPr>
        <a:xfrm>
          <a:off x="109538" y="4336257"/>
          <a:ext cx="1128713" cy="1664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US" sz="1100" b="1">
              <a:solidFill>
                <a:srgbClr val="002060"/>
              </a:solidFill>
            </a:rPr>
            <a:t>Q</a:t>
          </a:r>
          <a:r>
            <a:rPr lang="en-US" sz="1100" b="1" baseline="0">
              <a:solidFill>
                <a:srgbClr val="002060"/>
              </a:solidFill>
            </a:rPr>
            <a:t>1 Performance</a:t>
          </a:r>
          <a:endParaRPr lang="en-US" sz="1100" b="1">
            <a:solidFill>
              <a:srgbClr val="002060"/>
            </a:solidFill>
          </a:endParaRPr>
        </a:p>
      </xdr:txBody>
    </xdr:sp>
    <xdr:clientData/>
  </xdr:twoCellAnchor>
  <xdr:twoCellAnchor>
    <xdr:from>
      <xdr:col>2</xdr:col>
      <xdr:colOff>83343</xdr:colOff>
      <xdr:row>21</xdr:row>
      <xdr:rowOff>129920</xdr:rowOff>
    </xdr:from>
    <xdr:to>
      <xdr:col>10</xdr:col>
      <xdr:colOff>59530</xdr:colOff>
      <xdr:row>38</xdr:row>
      <xdr:rowOff>170401</xdr:rowOff>
    </xdr:to>
    <xdr:graphicFrame macro="">
      <xdr:nvGraphicFramePr>
        <xdr:cNvPr id="17" name="Chart 16">
          <a:extLst>
            <a:ext uri="{FF2B5EF4-FFF2-40B4-BE49-F238E27FC236}">
              <a16:creationId xmlns:a16="http://schemas.microsoft.com/office/drawing/2014/main" id="{C4A7C1AC-259E-41C2-800D-B24B20165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245267</xdr:colOff>
      <xdr:row>32</xdr:row>
      <xdr:rowOff>158496</xdr:rowOff>
    </xdr:from>
    <xdr:to>
      <xdr:col>14</xdr:col>
      <xdr:colOff>346867</xdr:colOff>
      <xdr:row>38</xdr:row>
      <xdr:rowOff>170401</xdr:rowOff>
    </xdr:to>
    <mc:AlternateContent xmlns:mc="http://schemas.openxmlformats.org/markup-compatibility/2006" xmlns:a14="http://schemas.microsoft.com/office/drawing/2010/main">
      <mc:Choice Requires="a14">
        <xdr:graphicFrame macro="">
          <xdr:nvGraphicFramePr>
            <xdr:cNvPr id="18" name="Month">
              <a:extLst>
                <a:ext uri="{FF2B5EF4-FFF2-40B4-BE49-F238E27FC236}">
                  <a16:creationId xmlns:a16="http://schemas.microsoft.com/office/drawing/2014/main" id="{E85D7A29-BE89-4A13-9ED8-F425E71CB9CC}"/>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6368481" y="6254496"/>
              <a:ext cx="2550886" cy="115490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221456</xdr:colOff>
      <xdr:row>21</xdr:row>
      <xdr:rowOff>126205</xdr:rowOff>
    </xdr:from>
    <xdr:to>
      <xdr:col>14</xdr:col>
      <xdr:colOff>321468</xdr:colOff>
      <xdr:row>31</xdr:row>
      <xdr:rowOff>153986</xdr:rowOff>
    </xdr:to>
    <mc:AlternateContent xmlns:mc="http://schemas.openxmlformats.org/markup-compatibility/2006" xmlns:a14="http://schemas.microsoft.com/office/drawing/2010/main">
      <mc:Choice Requires="a14">
        <xdr:graphicFrame macro="">
          <xdr:nvGraphicFramePr>
            <xdr:cNvPr id="19" name="Service">
              <a:extLst>
                <a:ext uri="{FF2B5EF4-FFF2-40B4-BE49-F238E27FC236}">
                  <a16:creationId xmlns:a16="http://schemas.microsoft.com/office/drawing/2014/main" id="{A2670914-879A-4467-A172-9308CE1FAD2C}"/>
                </a:ext>
              </a:extLst>
            </xdr:cNvPr>
            <xdr:cNvGraphicFramePr/>
          </xdr:nvGraphicFramePr>
          <xdr:xfrm>
            <a:off x="0" y="0"/>
            <a:ext cx="0" cy="0"/>
          </xdr:xfrm>
          <a:graphic>
            <a:graphicData uri="http://schemas.microsoft.com/office/drawing/2010/slicer">
              <sle:slicer xmlns:sle="http://schemas.microsoft.com/office/drawing/2010/slicer" name="Service"/>
            </a:graphicData>
          </a:graphic>
        </xdr:graphicFrame>
      </mc:Choice>
      <mc:Fallback xmlns="">
        <xdr:sp macro="" textlink="">
          <xdr:nvSpPr>
            <xdr:cNvPr id="0" name=""/>
            <xdr:cNvSpPr>
              <a:spLocks noTextEdit="1"/>
            </xdr:cNvSpPr>
          </xdr:nvSpPr>
          <xdr:spPr>
            <a:xfrm>
              <a:off x="6344670" y="4126705"/>
              <a:ext cx="2549298" cy="193278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565943</xdr:colOff>
      <xdr:row>20</xdr:row>
      <xdr:rowOff>104774</xdr:rowOff>
    </xdr:from>
    <xdr:to>
      <xdr:col>4</xdr:col>
      <xdr:colOff>42068</xdr:colOff>
      <xdr:row>21</xdr:row>
      <xdr:rowOff>171449</xdr:rowOff>
    </xdr:to>
    <xdr:sp macro="" textlink="">
      <xdr:nvSpPr>
        <xdr:cNvPr id="20" name="Rectangle 19">
          <a:extLst>
            <a:ext uri="{FF2B5EF4-FFF2-40B4-BE49-F238E27FC236}">
              <a16:creationId xmlns:a16="http://schemas.microsoft.com/office/drawing/2014/main" id="{94A45231-1864-4797-B1C5-3E32B3C84E17}"/>
            </a:ext>
          </a:extLst>
        </xdr:cNvPr>
        <xdr:cNvSpPr/>
      </xdr:nvSpPr>
      <xdr:spPr>
        <a:xfrm>
          <a:off x="1169193" y="3724274"/>
          <a:ext cx="128587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lumMod val="50000"/>
                </a:schemeClr>
              </a:solidFill>
            </a:rPr>
            <a:t>Number of Visits/ Tests</a:t>
          </a:r>
        </a:p>
      </xdr:txBody>
    </xdr:sp>
    <xdr:clientData/>
  </xdr:twoCellAnchor>
  <xdr:twoCellAnchor>
    <xdr:from>
      <xdr:col>2</xdr:col>
      <xdr:colOff>31750</xdr:colOff>
      <xdr:row>41</xdr:row>
      <xdr:rowOff>26987</xdr:rowOff>
    </xdr:from>
    <xdr:to>
      <xdr:col>10</xdr:col>
      <xdr:colOff>6350</xdr:colOff>
      <xdr:row>58</xdr:row>
      <xdr:rowOff>71183</xdr:rowOff>
    </xdr:to>
    <xdr:graphicFrame macro="">
      <xdr:nvGraphicFramePr>
        <xdr:cNvPr id="21" name="Chart 20">
          <a:extLst>
            <a:ext uri="{FF2B5EF4-FFF2-40B4-BE49-F238E27FC236}">
              <a16:creationId xmlns:a16="http://schemas.microsoft.com/office/drawing/2014/main" id="{DF79E9CE-56D6-46B3-BD8E-ADD647D97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193675</xdr:colOff>
      <xdr:row>52</xdr:row>
      <xdr:rowOff>62039</xdr:rowOff>
    </xdr:from>
    <xdr:to>
      <xdr:col>14</xdr:col>
      <xdr:colOff>295275</xdr:colOff>
      <xdr:row>58</xdr:row>
      <xdr:rowOff>71183</xdr:rowOff>
    </xdr:to>
    <mc:AlternateContent xmlns:mc="http://schemas.openxmlformats.org/markup-compatibility/2006" xmlns:a14="http://schemas.microsoft.com/office/drawing/2010/main">
      <mc:Choice Requires="a14">
        <xdr:graphicFrame macro="">
          <xdr:nvGraphicFramePr>
            <xdr:cNvPr id="22" name="Month 1">
              <a:extLst>
                <a:ext uri="{FF2B5EF4-FFF2-40B4-BE49-F238E27FC236}">
                  <a16:creationId xmlns:a16="http://schemas.microsoft.com/office/drawing/2014/main" id="{3423BF4D-6F32-4C58-A087-BF8E3EEB068A}"/>
                </a:ext>
              </a:extLst>
            </xdr:cNvPr>
            <xdr:cNvGraphicFramePr/>
          </xdr:nvGraphicFramePr>
          <xdr:xfrm>
            <a:off x="0" y="0"/>
            <a:ext cx="0" cy="0"/>
          </xdr:xfrm>
          <a:graphic>
            <a:graphicData uri="http://schemas.microsoft.com/office/drawing/2010/slicer">
              <sle:slicer xmlns:sle="http://schemas.microsoft.com/office/drawing/2010/slicer" name="Month 1"/>
            </a:graphicData>
          </a:graphic>
        </xdr:graphicFrame>
      </mc:Choice>
      <mc:Fallback xmlns="">
        <xdr:sp macro="" textlink="">
          <xdr:nvSpPr>
            <xdr:cNvPr id="0" name=""/>
            <xdr:cNvSpPr>
              <a:spLocks noTextEdit="1"/>
            </xdr:cNvSpPr>
          </xdr:nvSpPr>
          <xdr:spPr>
            <a:xfrm>
              <a:off x="6316889" y="9968039"/>
              <a:ext cx="2550886" cy="115214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209550</xdr:colOff>
      <xdr:row>41</xdr:row>
      <xdr:rowOff>26987</xdr:rowOff>
    </xdr:from>
    <xdr:to>
      <xdr:col>14</xdr:col>
      <xdr:colOff>311150</xdr:colOff>
      <xdr:row>51</xdr:row>
      <xdr:rowOff>51371</xdr:rowOff>
    </xdr:to>
    <mc:AlternateContent xmlns:mc="http://schemas.openxmlformats.org/markup-compatibility/2006" xmlns:a14="http://schemas.microsoft.com/office/drawing/2010/main">
      <mc:Choice Requires="a14">
        <xdr:graphicFrame macro="">
          <xdr:nvGraphicFramePr>
            <xdr:cNvPr id="23" name="Service 1">
              <a:extLst>
                <a:ext uri="{FF2B5EF4-FFF2-40B4-BE49-F238E27FC236}">
                  <a16:creationId xmlns:a16="http://schemas.microsoft.com/office/drawing/2014/main" id="{8EB6C6D4-087A-4D82-9336-7834CBC974C4}"/>
                </a:ext>
              </a:extLst>
            </xdr:cNvPr>
            <xdr:cNvGraphicFramePr/>
          </xdr:nvGraphicFramePr>
          <xdr:xfrm>
            <a:off x="0" y="0"/>
            <a:ext cx="0" cy="0"/>
          </xdr:xfrm>
          <a:graphic>
            <a:graphicData uri="http://schemas.microsoft.com/office/drawing/2010/slicer">
              <sle:slicer xmlns:sle="http://schemas.microsoft.com/office/drawing/2010/slicer" name="Service 1"/>
            </a:graphicData>
          </a:graphic>
        </xdr:graphicFrame>
      </mc:Choice>
      <mc:Fallback xmlns="">
        <xdr:sp macro="" textlink="">
          <xdr:nvSpPr>
            <xdr:cNvPr id="0" name=""/>
            <xdr:cNvSpPr>
              <a:spLocks noTextEdit="1"/>
            </xdr:cNvSpPr>
          </xdr:nvSpPr>
          <xdr:spPr>
            <a:xfrm>
              <a:off x="6332764" y="7837487"/>
              <a:ext cx="2550886" cy="192938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109538</xdr:colOff>
      <xdr:row>44</xdr:row>
      <xdr:rowOff>145257</xdr:rowOff>
    </xdr:from>
    <xdr:to>
      <xdr:col>2</xdr:col>
      <xdr:colOff>23813</xdr:colOff>
      <xdr:row>53</xdr:row>
      <xdr:rowOff>95250</xdr:rowOff>
    </xdr:to>
    <xdr:sp macro="" textlink="">
      <xdr:nvSpPr>
        <xdr:cNvPr id="24" name="Rectangle 23">
          <a:extLst>
            <a:ext uri="{FF2B5EF4-FFF2-40B4-BE49-F238E27FC236}">
              <a16:creationId xmlns:a16="http://schemas.microsoft.com/office/drawing/2014/main" id="{2F3E8961-E6A4-4D6E-912B-11C75F7CBFD7}"/>
            </a:ext>
          </a:extLst>
        </xdr:cNvPr>
        <xdr:cNvSpPr/>
      </xdr:nvSpPr>
      <xdr:spPr>
        <a:xfrm>
          <a:off x="109538" y="8336757"/>
          <a:ext cx="1120775" cy="1664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US" sz="1100" b="1">
              <a:solidFill>
                <a:srgbClr val="002060"/>
              </a:solidFill>
            </a:rPr>
            <a:t>Q</a:t>
          </a:r>
          <a:r>
            <a:rPr lang="en-US" sz="1100" b="1" baseline="0">
              <a:solidFill>
                <a:srgbClr val="002060"/>
              </a:solidFill>
            </a:rPr>
            <a:t>2 Performance</a:t>
          </a:r>
          <a:endParaRPr lang="en-US" sz="1100" b="1">
            <a:solidFill>
              <a:srgbClr val="002060"/>
            </a:solidFill>
          </a:endParaRPr>
        </a:p>
      </xdr:txBody>
    </xdr:sp>
    <xdr:clientData/>
  </xdr:twoCellAnchor>
  <xdr:twoCellAnchor>
    <xdr:from>
      <xdr:col>1</xdr:col>
      <xdr:colOff>527843</xdr:colOff>
      <xdr:row>39</xdr:row>
      <xdr:rowOff>177799</xdr:rowOff>
    </xdr:from>
    <xdr:to>
      <xdr:col>4</xdr:col>
      <xdr:colOff>3968</xdr:colOff>
      <xdr:row>41</xdr:row>
      <xdr:rowOff>53974</xdr:rowOff>
    </xdr:to>
    <xdr:sp macro="" textlink="">
      <xdr:nvSpPr>
        <xdr:cNvPr id="25" name="Rectangle 24">
          <a:extLst>
            <a:ext uri="{FF2B5EF4-FFF2-40B4-BE49-F238E27FC236}">
              <a16:creationId xmlns:a16="http://schemas.microsoft.com/office/drawing/2014/main" id="{A7BE05B5-7516-4889-A13F-4934E1B85A84}"/>
            </a:ext>
          </a:extLst>
        </xdr:cNvPr>
        <xdr:cNvSpPr/>
      </xdr:nvSpPr>
      <xdr:spPr>
        <a:xfrm>
          <a:off x="1131093" y="7416799"/>
          <a:ext cx="128587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lumMod val="50000"/>
                </a:schemeClr>
              </a:solidFill>
            </a:rPr>
            <a:t>Number of Visits/ Tests</a:t>
          </a:r>
        </a:p>
      </xdr:txBody>
    </xdr:sp>
    <xdr:clientData/>
  </xdr:twoCellAnchor>
  <xdr:twoCellAnchor>
    <xdr:from>
      <xdr:col>2</xdr:col>
      <xdr:colOff>47625</xdr:colOff>
      <xdr:row>60</xdr:row>
      <xdr:rowOff>95249</xdr:rowOff>
    </xdr:from>
    <xdr:to>
      <xdr:col>10</xdr:col>
      <xdr:colOff>22225</xdr:colOff>
      <xdr:row>77</xdr:row>
      <xdr:rowOff>139445</xdr:rowOff>
    </xdr:to>
    <xdr:graphicFrame macro="">
      <xdr:nvGraphicFramePr>
        <xdr:cNvPr id="26" name="Chart 25">
          <a:extLst>
            <a:ext uri="{FF2B5EF4-FFF2-40B4-BE49-F238E27FC236}">
              <a16:creationId xmlns:a16="http://schemas.microsoft.com/office/drawing/2014/main" id="{007939CA-3E23-48D2-8371-57F18766D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10</xdr:col>
      <xdr:colOff>177800</xdr:colOff>
      <xdr:row>71</xdr:row>
      <xdr:rowOff>130301</xdr:rowOff>
    </xdr:from>
    <xdr:to>
      <xdr:col>14</xdr:col>
      <xdr:colOff>279400</xdr:colOff>
      <xdr:row>77</xdr:row>
      <xdr:rowOff>139445</xdr:rowOff>
    </xdr:to>
    <mc:AlternateContent xmlns:mc="http://schemas.openxmlformats.org/markup-compatibility/2006" xmlns:a14="http://schemas.microsoft.com/office/drawing/2010/main">
      <mc:Choice Requires="a14">
        <xdr:graphicFrame macro="">
          <xdr:nvGraphicFramePr>
            <xdr:cNvPr id="27" name="Month 2">
              <a:extLst>
                <a:ext uri="{FF2B5EF4-FFF2-40B4-BE49-F238E27FC236}">
                  <a16:creationId xmlns:a16="http://schemas.microsoft.com/office/drawing/2014/main" id="{035AC0CF-350F-4970-832D-2713636A9B05}"/>
                </a:ext>
              </a:extLst>
            </xdr:cNvPr>
            <xdr:cNvGraphicFramePr/>
          </xdr:nvGraphicFramePr>
          <xdr:xfrm>
            <a:off x="0" y="0"/>
            <a:ext cx="0" cy="0"/>
          </xdr:xfrm>
          <a:graphic>
            <a:graphicData uri="http://schemas.microsoft.com/office/drawing/2010/slicer">
              <sle:slicer xmlns:sle="http://schemas.microsoft.com/office/drawing/2010/slicer" name="Month 2"/>
            </a:graphicData>
          </a:graphic>
        </xdr:graphicFrame>
      </mc:Choice>
      <mc:Fallback xmlns="">
        <xdr:sp macro="" textlink="">
          <xdr:nvSpPr>
            <xdr:cNvPr id="0" name=""/>
            <xdr:cNvSpPr>
              <a:spLocks noTextEdit="1"/>
            </xdr:cNvSpPr>
          </xdr:nvSpPr>
          <xdr:spPr>
            <a:xfrm>
              <a:off x="6301014" y="13655801"/>
              <a:ext cx="2550886" cy="115214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193675</xdr:colOff>
      <xdr:row>60</xdr:row>
      <xdr:rowOff>95249</xdr:rowOff>
    </xdr:from>
    <xdr:to>
      <xdr:col>14</xdr:col>
      <xdr:colOff>295275</xdr:colOff>
      <xdr:row>70</xdr:row>
      <xdr:rowOff>119633</xdr:rowOff>
    </xdr:to>
    <mc:AlternateContent xmlns:mc="http://schemas.openxmlformats.org/markup-compatibility/2006" xmlns:a14="http://schemas.microsoft.com/office/drawing/2010/main">
      <mc:Choice Requires="a14">
        <xdr:graphicFrame macro="">
          <xdr:nvGraphicFramePr>
            <xdr:cNvPr id="28" name="Service 2">
              <a:extLst>
                <a:ext uri="{FF2B5EF4-FFF2-40B4-BE49-F238E27FC236}">
                  <a16:creationId xmlns:a16="http://schemas.microsoft.com/office/drawing/2014/main" id="{A4E1EB33-898A-440E-AE51-6DAF24ACE9EF}"/>
                </a:ext>
              </a:extLst>
            </xdr:cNvPr>
            <xdr:cNvGraphicFramePr/>
          </xdr:nvGraphicFramePr>
          <xdr:xfrm>
            <a:off x="0" y="0"/>
            <a:ext cx="0" cy="0"/>
          </xdr:xfrm>
          <a:graphic>
            <a:graphicData uri="http://schemas.microsoft.com/office/drawing/2010/slicer">
              <sle:slicer xmlns:sle="http://schemas.microsoft.com/office/drawing/2010/slicer" name="Service 2"/>
            </a:graphicData>
          </a:graphic>
        </xdr:graphicFrame>
      </mc:Choice>
      <mc:Fallback xmlns="">
        <xdr:sp macro="" textlink="">
          <xdr:nvSpPr>
            <xdr:cNvPr id="0" name=""/>
            <xdr:cNvSpPr>
              <a:spLocks noTextEdit="1"/>
            </xdr:cNvSpPr>
          </xdr:nvSpPr>
          <xdr:spPr>
            <a:xfrm>
              <a:off x="6316889" y="11525249"/>
              <a:ext cx="2550886" cy="192938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109538</xdr:colOff>
      <xdr:row>64</xdr:row>
      <xdr:rowOff>145257</xdr:rowOff>
    </xdr:from>
    <xdr:to>
      <xdr:col>2</xdr:col>
      <xdr:colOff>23813</xdr:colOff>
      <xdr:row>73</xdr:row>
      <xdr:rowOff>95250</xdr:rowOff>
    </xdr:to>
    <xdr:sp macro="" textlink="">
      <xdr:nvSpPr>
        <xdr:cNvPr id="29" name="Rectangle 28">
          <a:extLst>
            <a:ext uri="{FF2B5EF4-FFF2-40B4-BE49-F238E27FC236}">
              <a16:creationId xmlns:a16="http://schemas.microsoft.com/office/drawing/2014/main" id="{1BFEA722-0BDE-4223-B88C-A212E0D026E9}"/>
            </a:ext>
          </a:extLst>
        </xdr:cNvPr>
        <xdr:cNvSpPr/>
      </xdr:nvSpPr>
      <xdr:spPr>
        <a:xfrm>
          <a:off x="109538" y="12146757"/>
          <a:ext cx="1120775" cy="1664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US" sz="1100" b="1">
              <a:solidFill>
                <a:srgbClr val="002060"/>
              </a:solidFill>
            </a:rPr>
            <a:t>Q3</a:t>
          </a:r>
          <a:r>
            <a:rPr lang="en-US" sz="1100" b="1" baseline="0">
              <a:solidFill>
                <a:srgbClr val="002060"/>
              </a:solidFill>
            </a:rPr>
            <a:t> Performance</a:t>
          </a:r>
          <a:endParaRPr lang="en-US" sz="1100" b="1">
            <a:solidFill>
              <a:srgbClr val="002060"/>
            </a:solidFill>
          </a:endParaRPr>
        </a:p>
      </xdr:txBody>
    </xdr:sp>
    <xdr:clientData/>
  </xdr:twoCellAnchor>
  <xdr:twoCellAnchor>
    <xdr:from>
      <xdr:col>2</xdr:col>
      <xdr:colOff>79375</xdr:colOff>
      <xdr:row>79</xdr:row>
      <xdr:rowOff>136070</xdr:rowOff>
    </xdr:from>
    <xdr:to>
      <xdr:col>10</xdr:col>
      <xdr:colOff>53975</xdr:colOff>
      <xdr:row>96</xdr:row>
      <xdr:rowOff>180266</xdr:rowOff>
    </xdr:to>
    <xdr:graphicFrame macro="">
      <xdr:nvGraphicFramePr>
        <xdr:cNvPr id="30" name="Chart 29">
          <a:extLst>
            <a:ext uri="{FF2B5EF4-FFF2-40B4-BE49-F238E27FC236}">
              <a16:creationId xmlns:a16="http://schemas.microsoft.com/office/drawing/2014/main" id="{77593CDC-A44D-460C-91E2-1EBEB49EC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130175</xdr:colOff>
      <xdr:row>90</xdr:row>
      <xdr:rowOff>171122</xdr:rowOff>
    </xdr:from>
    <xdr:to>
      <xdr:col>14</xdr:col>
      <xdr:colOff>231775</xdr:colOff>
      <xdr:row>96</xdr:row>
      <xdr:rowOff>180266</xdr:rowOff>
    </xdr:to>
    <mc:AlternateContent xmlns:mc="http://schemas.openxmlformats.org/markup-compatibility/2006" xmlns:a14="http://schemas.microsoft.com/office/drawing/2010/main">
      <mc:Choice Requires="a14">
        <xdr:graphicFrame macro="">
          <xdr:nvGraphicFramePr>
            <xdr:cNvPr id="31" name="Month 3">
              <a:extLst>
                <a:ext uri="{FF2B5EF4-FFF2-40B4-BE49-F238E27FC236}">
                  <a16:creationId xmlns:a16="http://schemas.microsoft.com/office/drawing/2014/main" id="{9BAFF289-795D-41A7-B0C5-3E4C86CB98AE}"/>
                </a:ext>
              </a:extLst>
            </xdr:cNvPr>
            <xdr:cNvGraphicFramePr/>
          </xdr:nvGraphicFramePr>
          <xdr:xfrm>
            <a:off x="0" y="0"/>
            <a:ext cx="0" cy="0"/>
          </xdr:xfrm>
          <a:graphic>
            <a:graphicData uri="http://schemas.microsoft.com/office/drawing/2010/slicer">
              <sle:slicer xmlns:sle="http://schemas.microsoft.com/office/drawing/2010/slicer" name="Month 3"/>
            </a:graphicData>
          </a:graphic>
        </xdr:graphicFrame>
      </mc:Choice>
      <mc:Fallback xmlns="">
        <xdr:sp macro="" textlink="">
          <xdr:nvSpPr>
            <xdr:cNvPr id="0" name=""/>
            <xdr:cNvSpPr>
              <a:spLocks noTextEdit="1"/>
            </xdr:cNvSpPr>
          </xdr:nvSpPr>
          <xdr:spPr>
            <a:xfrm>
              <a:off x="6253389" y="17316122"/>
              <a:ext cx="2550886" cy="115214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161925</xdr:colOff>
      <xdr:row>79</xdr:row>
      <xdr:rowOff>136070</xdr:rowOff>
    </xdr:from>
    <xdr:to>
      <xdr:col>14</xdr:col>
      <xdr:colOff>263525</xdr:colOff>
      <xdr:row>89</xdr:row>
      <xdr:rowOff>160454</xdr:rowOff>
    </xdr:to>
    <mc:AlternateContent xmlns:mc="http://schemas.openxmlformats.org/markup-compatibility/2006" xmlns:a14="http://schemas.microsoft.com/office/drawing/2010/main">
      <mc:Choice Requires="a14">
        <xdr:graphicFrame macro="">
          <xdr:nvGraphicFramePr>
            <xdr:cNvPr id="32" name="Service 3">
              <a:extLst>
                <a:ext uri="{FF2B5EF4-FFF2-40B4-BE49-F238E27FC236}">
                  <a16:creationId xmlns:a16="http://schemas.microsoft.com/office/drawing/2014/main" id="{1DDA50C4-CE7D-4E57-9E1F-137F83E5635B}"/>
                </a:ext>
              </a:extLst>
            </xdr:cNvPr>
            <xdr:cNvGraphicFramePr/>
          </xdr:nvGraphicFramePr>
          <xdr:xfrm>
            <a:off x="0" y="0"/>
            <a:ext cx="0" cy="0"/>
          </xdr:xfrm>
          <a:graphic>
            <a:graphicData uri="http://schemas.microsoft.com/office/drawing/2010/slicer">
              <sle:slicer xmlns:sle="http://schemas.microsoft.com/office/drawing/2010/slicer" name="Service 3"/>
            </a:graphicData>
          </a:graphic>
        </xdr:graphicFrame>
      </mc:Choice>
      <mc:Fallback xmlns="">
        <xdr:sp macro="" textlink="">
          <xdr:nvSpPr>
            <xdr:cNvPr id="0" name=""/>
            <xdr:cNvSpPr>
              <a:spLocks noTextEdit="1"/>
            </xdr:cNvSpPr>
          </xdr:nvSpPr>
          <xdr:spPr>
            <a:xfrm>
              <a:off x="6285139" y="15185570"/>
              <a:ext cx="2550886" cy="192938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109538</xdr:colOff>
      <xdr:row>83</xdr:row>
      <xdr:rowOff>113507</xdr:rowOff>
    </xdr:from>
    <xdr:to>
      <xdr:col>2</xdr:col>
      <xdr:colOff>23813</xdr:colOff>
      <xdr:row>92</xdr:row>
      <xdr:rowOff>63500</xdr:rowOff>
    </xdr:to>
    <xdr:sp macro="" textlink="">
      <xdr:nvSpPr>
        <xdr:cNvPr id="33" name="Rectangle 32">
          <a:extLst>
            <a:ext uri="{FF2B5EF4-FFF2-40B4-BE49-F238E27FC236}">
              <a16:creationId xmlns:a16="http://schemas.microsoft.com/office/drawing/2014/main" id="{2DBB0B70-14FA-422B-87CE-93F8D62A2CDC}"/>
            </a:ext>
          </a:extLst>
        </xdr:cNvPr>
        <xdr:cNvSpPr/>
      </xdr:nvSpPr>
      <xdr:spPr>
        <a:xfrm>
          <a:off x="109538" y="15734507"/>
          <a:ext cx="1120775" cy="1664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US" sz="1100" b="1">
              <a:solidFill>
                <a:srgbClr val="002060"/>
              </a:solidFill>
            </a:rPr>
            <a:t>Q4</a:t>
          </a:r>
          <a:r>
            <a:rPr lang="en-US" sz="1100" b="1" baseline="0">
              <a:solidFill>
                <a:srgbClr val="002060"/>
              </a:solidFill>
            </a:rPr>
            <a:t> Performance</a:t>
          </a:r>
          <a:endParaRPr lang="en-US" sz="1100" b="1">
            <a:solidFill>
              <a:srgbClr val="002060"/>
            </a:solidFill>
          </a:endParaRPr>
        </a:p>
      </xdr:txBody>
    </xdr:sp>
    <xdr:clientData/>
  </xdr:twoCellAnchor>
  <xdr:twoCellAnchor>
    <xdr:from>
      <xdr:col>1</xdr:col>
      <xdr:colOff>584993</xdr:colOff>
      <xdr:row>59</xdr:row>
      <xdr:rowOff>107949</xdr:rowOff>
    </xdr:from>
    <xdr:to>
      <xdr:col>4</xdr:col>
      <xdr:colOff>61118</xdr:colOff>
      <xdr:row>60</xdr:row>
      <xdr:rowOff>174624</xdr:rowOff>
    </xdr:to>
    <xdr:sp macro="" textlink="">
      <xdr:nvSpPr>
        <xdr:cNvPr id="34" name="Rectangle 33">
          <a:extLst>
            <a:ext uri="{FF2B5EF4-FFF2-40B4-BE49-F238E27FC236}">
              <a16:creationId xmlns:a16="http://schemas.microsoft.com/office/drawing/2014/main" id="{52D2534A-28EB-4CB5-BEDE-FEA970F6728F}"/>
            </a:ext>
          </a:extLst>
        </xdr:cNvPr>
        <xdr:cNvSpPr/>
      </xdr:nvSpPr>
      <xdr:spPr>
        <a:xfrm>
          <a:off x="1188243" y="11156949"/>
          <a:ext cx="128587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lumMod val="50000"/>
                </a:schemeClr>
              </a:solidFill>
            </a:rPr>
            <a:t>Number of Visits/ Tests</a:t>
          </a:r>
        </a:p>
      </xdr:txBody>
    </xdr:sp>
    <xdr:clientData/>
  </xdr:twoCellAnchor>
  <xdr:twoCellAnchor>
    <xdr:from>
      <xdr:col>1</xdr:col>
      <xdr:colOff>578643</xdr:colOff>
      <xdr:row>78</xdr:row>
      <xdr:rowOff>101599</xdr:rowOff>
    </xdr:from>
    <xdr:to>
      <xdr:col>4</xdr:col>
      <xdr:colOff>54768</xdr:colOff>
      <xdr:row>79</xdr:row>
      <xdr:rowOff>168274</xdr:rowOff>
    </xdr:to>
    <xdr:sp macro="" textlink="">
      <xdr:nvSpPr>
        <xdr:cNvPr id="35" name="Rectangle 34">
          <a:extLst>
            <a:ext uri="{FF2B5EF4-FFF2-40B4-BE49-F238E27FC236}">
              <a16:creationId xmlns:a16="http://schemas.microsoft.com/office/drawing/2014/main" id="{899D20F0-2945-4ACD-B216-394A63627E1B}"/>
            </a:ext>
          </a:extLst>
        </xdr:cNvPr>
        <xdr:cNvSpPr/>
      </xdr:nvSpPr>
      <xdr:spPr>
        <a:xfrm>
          <a:off x="1181893" y="14770099"/>
          <a:ext cx="128587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lumMod val="50000"/>
                </a:schemeClr>
              </a:solidFill>
            </a:rPr>
            <a:t>Number of Visits/ Tests</a:t>
          </a:r>
        </a:p>
      </xdr:txBody>
    </xdr:sp>
    <xdr:clientData/>
  </xdr:twoCellAnchor>
  <xdr:twoCellAnchor>
    <xdr:from>
      <xdr:col>2</xdr:col>
      <xdr:colOff>111125</xdr:colOff>
      <xdr:row>19</xdr:row>
      <xdr:rowOff>59531</xdr:rowOff>
    </xdr:from>
    <xdr:to>
      <xdr:col>10</xdr:col>
      <xdr:colOff>87312</xdr:colOff>
      <xdr:row>21</xdr:row>
      <xdr:rowOff>107156</xdr:rowOff>
    </xdr:to>
    <xdr:sp macro="" textlink="">
      <xdr:nvSpPr>
        <xdr:cNvPr id="36" name="Rectangle 35">
          <a:extLst>
            <a:ext uri="{FF2B5EF4-FFF2-40B4-BE49-F238E27FC236}">
              <a16:creationId xmlns:a16="http://schemas.microsoft.com/office/drawing/2014/main" id="{A1186109-905E-4830-B1DD-7730AB09285B}"/>
            </a:ext>
          </a:extLst>
        </xdr:cNvPr>
        <xdr:cNvSpPr/>
      </xdr:nvSpPr>
      <xdr:spPr>
        <a:xfrm>
          <a:off x="1317625" y="3488531"/>
          <a:ext cx="4802187"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rgbClr val="002060"/>
              </a:solidFill>
            </a:rPr>
            <a:t>Volume</a:t>
          </a:r>
          <a:r>
            <a:rPr lang="en-US" sz="1100" b="1" baseline="0">
              <a:solidFill>
                <a:srgbClr val="002060"/>
              </a:solidFill>
            </a:rPr>
            <a:t> of Visits</a:t>
          </a:r>
          <a:endParaRPr lang="en-US" sz="1100" b="1">
            <a:solidFill>
              <a:srgbClr val="002060"/>
            </a:solidFill>
          </a:endParaRPr>
        </a:p>
      </xdr:txBody>
    </xdr:sp>
    <xdr:clientData/>
  </xdr:twoCellAnchor>
  <xdr:twoCellAnchor>
    <xdr:from>
      <xdr:col>2</xdr:col>
      <xdr:colOff>88900</xdr:colOff>
      <xdr:row>38</xdr:row>
      <xdr:rowOff>164306</xdr:rowOff>
    </xdr:from>
    <xdr:to>
      <xdr:col>10</xdr:col>
      <xdr:colOff>65087</xdr:colOff>
      <xdr:row>41</xdr:row>
      <xdr:rowOff>21431</xdr:rowOff>
    </xdr:to>
    <xdr:sp macro="" textlink="">
      <xdr:nvSpPr>
        <xdr:cNvPr id="37" name="Rectangle 36">
          <a:extLst>
            <a:ext uri="{FF2B5EF4-FFF2-40B4-BE49-F238E27FC236}">
              <a16:creationId xmlns:a16="http://schemas.microsoft.com/office/drawing/2014/main" id="{141E8A34-3998-4F7B-8ADE-30AD594E11D2}"/>
            </a:ext>
          </a:extLst>
        </xdr:cNvPr>
        <xdr:cNvSpPr/>
      </xdr:nvSpPr>
      <xdr:spPr>
        <a:xfrm>
          <a:off x="1295400" y="7212806"/>
          <a:ext cx="4802187"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rgbClr val="002060"/>
              </a:solidFill>
            </a:rPr>
            <a:t>Volume</a:t>
          </a:r>
          <a:r>
            <a:rPr lang="en-US" sz="1100" b="1" baseline="0">
              <a:solidFill>
                <a:srgbClr val="002060"/>
              </a:solidFill>
            </a:rPr>
            <a:t> of Visits</a:t>
          </a:r>
          <a:endParaRPr lang="en-US" sz="1100" b="1">
            <a:solidFill>
              <a:srgbClr val="002060"/>
            </a:solidFill>
          </a:endParaRPr>
        </a:p>
      </xdr:txBody>
    </xdr:sp>
    <xdr:clientData/>
  </xdr:twoCellAnchor>
  <xdr:twoCellAnchor>
    <xdr:from>
      <xdr:col>2</xdr:col>
      <xdr:colOff>66675</xdr:colOff>
      <xdr:row>58</xdr:row>
      <xdr:rowOff>94456</xdr:rowOff>
    </xdr:from>
    <xdr:to>
      <xdr:col>10</xdr:col>
      <xdr:colOff>42862</xdr:colOff>
      <xdr:row>60</xdr:row>
      <xdr:rowOff>142081</xdr:rowOff>
    </xdr:to>
    <xdr:sp macro="" textlink="">
      <xdr:nvSpPr>
        <xdr:cNvPr id="38" name="Rectangle 37">
          <a:extLst>
            <a:ext uri="{FF2B5EF4-FFF2-40B4-BE49-F238E27FC236}">
              <a16:creationId xmlns:a16="http://schemas.microsoft.com/office/drawing/2014/main" id="{D5B62C8E-66F3-4EDF-A4F8-38928DD11896}"/>
            </a:ext>
          </a:extLst>
        </xdr:cNvPr>
        <xdr:cNvSpPr/>
      </xdr:nvSpPr>
      <xdr:spPr>
        <a:xfrm>
          <a:off x="1273175" y="10952956"/>
          <a:ext cx="4802187"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rgbClr val="002060"/>
              </a:solidFill>
            </a:rPr>
            <a:t>Volume</a:t>
          </a:r>
          <a:r>
            <a:rPr lang="en-US" sz="1100" b="1" baseline="0">
              <a:solidFill>
                <a:srgbClr val="002060"/>
              </a:solidFill>
            </a:rPr>
            <a:t> of Visits</a:t>
          </a:r>
          <a:endParaRPr lang="en-US" sz="1100" b="1">
            <a:solidFill>
              <a:srgbClr val="002060"/>
            </a:solidFill>
          </a:endParaRPr>
        </a:p>
      </xdr:txBody>
    </xdr:sp>
    <xdr:clientData/>
  </xdr:twoCellAnchor>
  <xdr:twoCellAnchor>
    <xdr:from>
      <xdr:col>2</xdr:col>
      <xdr:colOff>92075</xdr:colOff>
      <xdr:row>77</xdr:row>
      <xdr:rowOff>119856</xdr:rowOff>
    </xdr:from>
    <xdr:to>
      <xdr:col>10</xdr:col>
      <xdr:colOff>68262</xdr:colOff>
      <xdr:row>79</xdr:row>
      <xdr:rowOff>167481</xdr:rowOff>
    </xdr:to>
    <xdr:sp macro="" textlink="">
      <xdr:nvSpPr>
        <xdr:cNvPr id="39" name="Rectangle 38">
          <a:extLst>
            <a:ext uri="{FF2B5EF4-FFF2-40B4-BE49-F238E27FC236}">
              <a16:creationId xmlns:a16="http://schemas.microsoft.com/office/drawing/2014/main" id="{910FED0E-65EC-4D53-8FB0-6E16C1B9B78D}"/>
            </a:ext>
          </a:extLst>
        </xdr:cNvPr>
        <xdr:cNvSpPr/>
      </xdr:nvSpPr>
      <xdr:spPr>
        <a:xfrm>
          <a:off x="1298575" y="14597856"/>
          <a:ext cx="4802187"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rgbClr val="002060"/>
              </a:solidFill>
            </a:rPr>
            <a:t>Volume</a:t>
          </a:r>
          <a:r>
            <a:rPr lang="en-US" sz="1100" b="1" baseline="0">
              <a:solidFill>
                <a:srgbClr val="002060"/>
              </a:solidFill>
            </a:rPr>
            <a:t> of Visits</a:t>
          </a:r>
          <a:endParaRPr lang="en-US" sz="1100" b="1">
            <a:solidFill>
              <a:srgbClr val="002060"/>
            </a:solidFill>
          </a:endParaRPr>
        </a:p>
      </xdr:txBody>
    </xdr:sp>
    <xdr:clientData/>
  </xdr:twoCellAnchor>
  <xdr:twoCellAnchor>
    <xdr:from>
      <xdr:col>14</xdr:col>
      <xdr:colOff>587376</xdr:colOff>
      <xdr:row>19</xdr:row>
      <xdr:rowOff>75406</xdr:rowOff>
    </xdr:from>
    <xdr:to>
      <xdr:col>25</xdr:col>
      <xdr:colOff>238126</xdr:colOff>
      <xdr:row>21</xdr:row>
      <xdr:rowOff>123031</xdr:rowOff>
    </xdr:to>
    <xdr:sp macro="" textlink="">
      <xdr:nvSpPr>
        <xdr:cNvPr id="40" name="Rectangle 39">
          <a:extLst>
            <a:ext uri="{FF2B5EF4-FFF2-40B4-BE49-F238E27FC236}">
              <a16:creationId xmlns:a16="http://schemas.microsoft.com/office/drawing/2014/main" id="{AED83212-4A95-46CB-8E8D-D199FD810A66}"/>
            </a:ext>
          </a:extLst>
        </xdr:cNvPr>
        <xdr:cNvSpPr/>
      </xdr:nvSpPr>
      <xdr:spPr>
        <a:xfrm>
          <a:off x="9032876" y="3504406"/>
          <a:ext cx="6286500"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rgbClr val="002060"/>
              </a:solidFill>
            </a:rPr>
            <a:t>Total Revenues</a:t>
          </a:r>
        </a:p>
      </xdr:txBody>
    </xdr:sp>
    <xdr:clientData/>
  </xdr:twoCellAnchor>
  <xdr:twoCellAnchor>
    <xdr:from>
      <xdr:col>14</xdr:col>
      <xdr:colOff>572294</xdr:colOff>
      <xdr:row>20</xdr:row>
      <xdr:rowOff>128587</xdr:rowOff>
    </xdr:from>
    <xdr:to>
      <xdr:col>16</xdr:col>
      <xdr:colOff>95252</xdr:colOff>
      <xdr:row>21</xdr:row>
      <xdr:rowOff>166687</xdr:rowOff>
    </xdr:to>
    <xdr:sp macro="" textlink="">
      <xdr:nvSpPr>
        <xdr:cNvPr id="42" name="Rectangle 41">
          <a:extLst>
            <a:ext uri="{FF2B5EF4-FFF2-40B4-BE49-F238E27FC236}">
              <a16:creationId xmlns:a16="http://schemas.microsoft.com/office/drawing/2014/main" id="{425E46FD-CFB3-4AB8-B13F-40614BD8497F}"/>
            </a:ext>
          </a:extLst>
        </xdr:cNvPr>
        <xdr:cNvSpPr/>
      </xdr:nvSpPr>
      <xdr:spPr>
        <a:xfrm>
          <a:off x="9017794" y="3748087"/>
          <a:ext cx="729458"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lumMod val="50000"/>
                </a:schemeClr>
              </a:solidFill>
            </a:rPr>
            <a:t>KSC</a:t>
          </a:r>
        </a:p>
      </xdr:txBody>
    </xdr:sp>
    <xdr:clientData/>
  </xdr:twoCellAnchor>
  <xdr:twoCellAnchor>
    <xdr:from>
      <xdr:col>14</xdr:col>
      <xdr:colOff>544286</xdr:colOff>
      <xdr:row>21</xdr:row>
      <xdr:rowOff>126205</xdr:rowOff>
    </xdr:from>
    <xdr:to>
      <xdr:col>23</xdr:col>
      <xdr:colOff>40821</xdr:colOff>
      <xdr:row>38</xdr:row>
      <xdr:rowOff>170401</xdr:rowOff>
    </xdr:to>
    <xdr:graphicFrame macro="">
      <xdr:nvGraphicFramePr>
        <xdr:cNvPr id="43" name="Chart 42">
          <a:extLst>
            <a:ext uri="{FF2B5EF4-FFF2-40B4-BE49-F238E27FC236}">
              <a16:creationId xmlns:a16="http://schemas.microsoft.com/office/drawing/2014/main" id="{C59C246D-E7D6-4056-A20B-5BF6A0B6B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106951</xdr:colOff>
      <xdr:row>21</xdr:row>
      <xdr:rowOff>126205</xdr:rowOff>
    </xdr:from>
    <xdr:to>
      <xdr:col>25</xdr:col>
      <xdr:colOff>349159</xdr:colOff>
      <xdr:row>38</xdr:row>
      <xdr:rowOff>170401</xdr:rowOff>
    </xdr:to>
    <mc:AlternateContent xmlns:mc="http://schemas.openxmlformats.org/markup-compatibility/2006" xmlns:a14="http://schemas.microsoft.com/office/drawing/2010/main">
      <mc:Choice Requires="a14">
        <xdr:graphicFrame macro="">
          <xdr:nvGraphicFramePr>
            <xdr:cNvPr id="44" name="Month 4">
              <a:extLst>
                <a:ext uri="{FF2B5EF4-FFF2-40B4-BE49-F238E27FC236}">
                  <a16:creationId xmlns:a16="http://schemas.microsoft.com/office/drawing/2014/main" id="{FEDE18EF-72BA-4B3D-81E9-986EEA53AE98}"/>
                </a:ext>
              </a:extLst>
            </xdr:cNvPr>
            <xdr:cNvGraphicFramePr/>
          </xdr:nvGraphicFramePr>
          <xdr:xfrm>
            <a:off x="0" y="0"/>
            <a:ext cx="0" cy="0"/>
          </xdr:xfrm>
          <a:graphic>
            <a:graphicData uri="http://schemas.microsoft.com/office/drawing/2010/slicer">
              <sle:slicer xmlns:sle="http://schemas.microsoft.com/office/drawing/2010/slicer" name="Month 4"/>
            </a:graphicData>
          </a:graphic>
        </xdr:graphicFrame>
      </mc:Choice>
      <mc:Fallback xmlns="">
        <xdr:sp macro="" textlink="">
          <xdr:nvSpPr>
            <xdr:cNvPr id="0" name=""/>
            <xdr:cNvSpPr>
              <a:spLocks noTextEdit="1"/>
            </xdr:cNvSpPr>
          </xdr:nvSpPr>
          <xdr:spPr>
            <a:xfrm>
              <a:off x="14190344" y="4126705"/>
              <a:ext cx="1466851" cy="328269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530677</xdr:colOff>
      <xdr:row>41</xdr:row>
      <xdr:rowOff>26987</xdr:rowOff>
    </xdr:from>
    <xdr:to>
      <xdr:col>23</xdr:col>
      <xdr:colOff>30696</xdr:colOff>
      <xdr:row>58</xdr:row>
      <xdr:rowOff>71183</xdr:rowOff>
    </xdr:to>
    <xdr:graphicFrame macro="">
      <xdr:nvGraphicFramePr>
        <xdr:cNvPr id="45" name="Chart 44">
          <a:extLst>
            <a:ext uri="{FF2B5EF4-FFF2-40B4-BE49-F238E27FC236}">
              <a16:creationId xmlns:a16="http://schemas.microsoft.com/office/drawing/2014/main" id="{EC651F80-52AB-46A4-B4C1-E5B0687638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351519</xdr:colOff>
      <xdr:row>38</xdr:row>
      <xdr:rowOff>157049</xdr:rowOff>
    </xdr:from>
    <xdr:to>
      <xdr:col>25</xdr:col>
      <xdr:colOff>2269</xdr:colOff>
      <xdr:row>41</xdr:row>
      <xdr:rowOff>14174</xdr:rowOff>
    </xdr:to>
    <xdr:sp macro="" textlink="">
      <xdr:nvSpPr>
        <xdr:cNvPr id="46" name="Rectangle 45">
          <a:extLst>
            <a:ext uri="{FF2B5EF4-FFF2-40B4-BE49-F238E27FC236}">
              <a16:creationId xmlns:a16="http://schemas.microsoft.com/office/drawing/2014/main" id="{D7EB8764-38A9-4A23-9270-5589A0AD2B2B}"/>
            </a:ext>
          </a:extLst>
        </xdr:cNvPr>
        <xdr:cNvSpPr/>
      </xdr:nvSpPr>
      <xdr:spPr>
        <a:xfrm>
          <a:off x="8924019" y="7205549"/>
          <a:ext cx="6386286"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rgbClr val="002060"/>
              </a:solidFill>
            </a:rPr>
            <a:t>Total Revenues</a:t>
          </a:r>
        </a:p>
      </xdr:txBody>
    </xdr:sp>
    <xdr:clientData/>
  </xdr:twoCellAnchor>
  <xdr:twoCellAnchor>
    <xdr:from>
      <xdr:col>14</xdr:col>
      <xdr:colOff>336437</xdr:colOff>
      <xdr:row>40</xdr:row>
      <xdr:rowOff>6123</xdr:rowOff>
    </xdr:from>
    <xdr:to>
      <xdr:col>15</xdr:col>
      <xdr:colOff>471717</xdr:colOff>
      <xdr:row>41</xdr:row>
      <xdr:rowOff>44223</xdr:rowOff>
    </xdr:to>
    <xdr:sp macro="" textlink="">
      <xdr:nvSpPr>
        <xdr:cNvPr id="47" name="Rectangle 46">
          <a:extLst>
            <a:ext uri="{FF2B5EF4-FFF2-40B4-BE49-F238E27FC236}">
              <a16:creationId xmlns:a16="http://schemas.microsoft.com/office/drawing/2014/main" id="{89F417D4-73C0-4712-A149-BE8979A01998}"/>
            </a:ext>
          </a:extLst>
        </xdr:cNvPr>
        <xdr:cNvSpPr/>
      </xdr:nvSpPr>
      <xdr:spPr>
        <a:xfrm>
          <a:off x="8908937" y="7435623"/>
          <a:ext cx="747601"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lumMod val="50000"/>
                </a:schemeClr>
              </a:solidFill>
            </a:rPr>
            <a:t>KSC</a:t>
          </a:r>
        </a:p>
      </xdr:txBody>
    </xdr:sp>
    <xdr:clientData/>
  </xdr:twoCellAnchor>
  <xdr:twoCellAnchor editAs="oneCell">
    <xdr:from>
      <xdr:col>23</xdr:col>
      <xdr:colOff>108856</xdr:colOff>
      <xdr:row>41</xdr:row>
      <xdr:rowOff>26987</xdr:rowOff>
    </xdr:from>
    <xdr:to>
      <xdr:col>25</xdr:col>
      <xdr:colOff>347253</xdr:colOff>
      <xdr:row>58</xdr:row>
      <xdr:rowOff>71183</xdr:rowOff>
    </xdr:to>
    <mc:AlternateContent xmlns:mc="http://schemas.openxmlformats.org/markup-compatibility/2006" xmlns:a14="http://schemas.microsoft.com/office/drawing/2010/main">
      <mc:Choice Requires="a14">
        <xdr:graphicFrame macro="">
          <xdr:nvGraphicFramePr>
            <xdr:cNvPr id="48" name="Month 5">
              <a:extLst>
                <a:ext uri="{FF2B5EF4-FFF2-40B4-BE49-F238E27FC236}">
                  <a16:creationId xmlns:a16="http://schemas.microsoft.com/office/drawing/2014/main" id="{F2050CDD-23A5-4A6B-8081-209062A6EA8C}"/>
                </a:ext>
              </a:extLst>
            </xdr:cNvPr>
            <xdr:cNvGraphicFramePr/>
          </xdr:nvGraphicFramePr>
          <xdr:xfrm>
            <a:off x="0" y="0"/>
            <a:ext cx="0" cy="0"/>
          </xdr:xfrm>
          <a:graphic>
            <a:graphicData uri="http://schemas.microsoft.com/office/drawing/2010/slicer">
              <sle:slicer xmlns:sle="http://schemas.microsoft.com/office/drawing/2010/slicer" name="Month 5"/>
            </a:graphicData>
          </a:graphic>
        </xdr:graphicFrame>
      </mc:Choice>
      <mc:Fallback xmlns="">
        <xdr:sp macro="" textlink="">
          <xdr:nvSpPr>
            <xdr:cNvPr id="0" name=""/>
            <xdr:cNvSpPr>
              <a:spLocks noTextEdit="1"/>
            </xdr:cNvSpPr>
          </xdr:nvSpPr>
          <xdr:spPr>
            <a:xfrm>
              <a:off x="14192249" y="7837487"/>
              <a:ext cx="1463040" cy="328269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517070</xdr:colOff>
      <xdr:row>60</xdr:row>
      <xdr:rowOff>95249</xdr:rowOff>
    </xdr:from>
    <xdr:to>
      <xdr:col>23</xdr:col>
      <xdr:colOff>13606</xdr:colOff>
      <xdr:row>77</xdr:row>
      <xdr:rowOff>139445</xdr:rowOff>
    </xdr:to>
    <xdr:graphicFrame macro="">
      <xdr:nvGraphicFramePr>
        <xdr:cNvPr id="49" name="Chart 48">
          <a:extLst>
            <a:ext uri="{FF2B5EF4-FFF2-40B4-BE49-F238E27FC236}">
              <a16:creationId xmlns:a16="http://schemas.microsoft.com/office/drawing/2014/main" id="{EAD0D66F-0B0D-47C2-B17E-E5AF3D70B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476705</xdr:colOff>
      <xdr:row>58</xdr:row>
      <xdr:rowOff>64520</xdr:rowOff>
    </xdr:from>
    <xdr:to>
      <xdr:col>25</xdr:col>
      <xdr:colOff>127455</xdr:colOff>
      <xdr:row>60</xdr:row>
      <xdr:rowOff>112145</xdr:rowOff>
    </xdr:to>
    <xdr:sp macro="" textlink="">
      <xdr:nvSpPr>
        <xdr:cNvPr id="50" name="Rectangle 49">
          <a:extLst>
            <a:ext uri="{FF2B5EF4-FFF2-40B4-BE49-F238E27FC236}">
              <a16:creationId xmlns:a16="http://schemas.microsoft.com/office/drawing/2014/main" id="{836043EE-58D0-47D3-888D-D42518DF7B79}"/>
            </a:ext>
          </a:extLst>
        </xdr:cNvPr>
        <xdr:cNvSpPr/>
      </xdr:nvSpPr>
      <xdr:spPr>
        <a:xfrm>
          <a:off x="9049205" y="10923020"/>
          <a:ext cx="6386286"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rgbClr val="002060"/>
              </a:solidFill>
            </a:rPr>
            <a:t>Total Revenues</a:t>
          </a:r>
        </a:p>
      </xdr:txBody>
    </xdr:sp>
    <xdr:clientData/>
  </xdr:twoCellAnchor>
  <xdr:twoCellAnchor>
    <xdr:from>
      <xdr:col>14</xdr:col>
      <xdr:colOff>461623</xdr:colOff>
      <xdr:row>59</xdr:row>
      <xdr:rowOff>104094</xdr:rowOff>
    </xdr:from>
    <xdr:to>
      <xdr:col>15</xdr:col>
      <xdr:colOff>596903</xdr:colOff>
      <xdr:row>60</xdr:row>
      <xdr:rowOff>142194</xdr:rowOff>
    </xdr:to>
    <xdr:sp macro="" textlink="">
      <xdr:nvSpPr>
        <xdr:cNvPr id="51" name="Rectangle 50">
          <a:extLst>
            <a:ext uri="{FF2B5EF4-FFF2-40B4-BE49-F238E27FC236}">
              <a16:creationId xmlns:a16="http://schemas.microsoft.com/office/drawing/2014/main" id="{26BCC79B-A1C3-45C8-9BA0-6C7BD4027F7B}"/>
            </a:ext>
          </a:extLst>
        </xdr:cNvPr>
        <xdr:cNvSpPr/>
      </xdr:nvSpPr>
      <xdr:spPr>
        <a:xfrm>
          <a:off x="9034123" y="11153094"/>
          <a:ext cx="747601"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lumMod val="50000"/>
                </a:schemeClr>
              </a:solidFill>
            </a:rPr>
            <a:t>KSC</a:t>
          </a:r>
        </a:p>
      </xdr:txBody>
    </xdr:sp>
    <xdr:clientData/>
  </xdr:twoCellAnchor>
  <xdr:twoCellAnchor editAs="oneCell">
    <xdr:from>
      <xdr:col>23</xdr:col>
      <xdr:colOff>108856</xdr:colOff>
      <xdr:row>60</xdr:row>
      <xdr:rowOff>95249</xdr:rowOff>
    </xdr:from>
    <xdr:to>
      <xdr:col>25</xdr:col>
      <xdr:colOff>347253</xdr:colOff>
      <xdr:row>77</xdr:row>
      <xdr:rowOff>139445</xdr:rowOff>
    </xdr:to>
    <mc:AlternateContent xmlns:mc="http://schemas.openxmlformats.org/markup-compatibility/2006" xmlns:a14="http://schemas.microsoft.com/office/drawing/2010/main">
      <mc:Choice Requires="a14">
        <xdr:graphicFrame macro="">
          <xdr:nvGraphicFramePr>
            <xdr:cNvPr id="52" name="Month 6">
              <a:extLst>
                <a:ext uri="{FF2B5EF4-FFF2-40B4-BE49-F238E27FC236}">
                  <a16:creationId xmlns:a16="http://schemas.microsoft.com/office/drawing/2014/main" id="{A96F15A2-E621-486D-8078-78CFA0A63CEA}"/>
                </a:ext>
              </a:extLst>
            </xdr:cNvPr>
            <xdr:cNvGraphicFramePr/>
          </xdr:nvGraphicFramePr>
          <xdr:xfrm>
            <a:off x="0" y="0"/>
            <a:ext cx="0" cy="0"/>
          </xdr:xfrm>
          <a:graphic>
            <a:graphicData uri="http://schemas.microsoft.com/office/drawing/2010/slicer">
              <sle:slicer xmlns:sle="http://schemas.microsoft.com/office/drawing/2010/slicer" name="Month 6"/>
            </a:graphicData>
          </a:graphic>
        </xdr:graphicFrame>
      </mc:Choice>
      <mc:Fallback xmlns="">
        <xdr:sp macro="" textlink="">
          <xdr:nvSpPr>
            <xdr:cNvPr id="0" name=""/>
            <xdr:cNvSpPr>
              <a:spLocks noTextEdit="1"/>
            </xdr:cNvSpPr>
          </xdr:nvSpPr>
          <xdr:spPr>
            <a:xfrm>
              <a:off x="14192249" y="11525249"/>
              <a:ext cx="1463040" cy="328269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517072</xdr:colOff>
      <xdr:row>79</xdr:row>
      <xdr:rowOff>136070</xdr:rowOff>
    </xdr:from>
    <xdr:to>
      <xdr:col>23</xdr:col>
      <xdr:colOff>17091</xdr:colOff>
      <xdr:row>96</xdr:row>
      <xdr:rowOff>180266</xdr:rowOff>
    </xdr:to>
    <xdr:graphicFrame macro="">
      <xdr:nvGraphicFramePr>
        <xdr:cNvPr id="53" name="Chart 52">
          <a:extLst>
            <a:ext uri="{FF2B5EF4-FFF2-40B4-BE49-F238E27FC236}">
              <a16:creationId xmlns:a16="http://schemas.microsoft.com/office/drawing/2014/main" id="{FF9A2655-0534-447A-B240-74B9C10E8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23</xdr:col>
      <xdr:colOff>108856</xdr:colOff>
      <xdr:row>79</xdr:row>
      <xdr:rowOff>136070</xdr:rowOff>
    </xdr:from>
    <xdr:to>
      <xdr:col>25</xdr:col>
      <xdr:colOff>347253</xdr:colOff>
      <xdr:row>96</xdr:row>
      <xdr:rowOff>180266</xdr:rowOff>
    </xdr:to>
    <mc:AlternateContent xmlns:mc="http://schemas.openxmlformats.org/markup-compatibility/2006" xmlns:a14="http://schemas.microsoft.com/office/drawing/2010/main">
      <mc:Choice Requires="a14">
        <xdr:graphicFrame macro="">
          <xdr:nvGraphicFramePr>
            <xdr:cNvPr id="54" name="Month 7">
              <a:extLst>
                <a:ext uri="{FF2B5EF4-FFF2-40B4-BE49-F238E27FC236}">
                  <a16:creationId xmlns:a16="http://schemas.microsoft.com/office/drawing/2014/main" id="{28FC1B64-3394-408C-A4C9-73F63DC8713F}"/>
                </a:ext>
              </a:extLst>
            </xdr:cNvPr>
            <xdr:cNvGraphicFramePr/>
          </xdr:nvGraphicFramePr>
          <xdr:xfrm>
            <a:off x="0" y="0"/>
            <a:ext cx="0" cy="0"/>
          </xdr:xfrm>
          <a:graphic>
            <a:graphicData uri="http://schemas.microsoft.com/office/drawing/2010/slicer">
              <sle:slicer xmlns:sle="http://schemas.microsoft.com/office/drawing/2010/slicer" name="Month 7"/>
            </a:graphicData>
          </a:graphic>
        </xdr:graphicFrame>
      </mc:Choice>
      <mc:Fallback xmlns="">
        <xdr:sp macro="" textlink="">
          <xdr:nvSpPr>
            <xdr:cNvPr id="0" name=""/>
            <xdr:cNvSpPr>
              <a:spLocks noTextEdit="1"/>
            </xdr:cNvSpPr>
          </xdr:nvSpPr>
          <xdr:spPr>
            <a:xfrm>
              <a:off x="14192249" y="15185570"/>
              <a:ext cx="1463040" cy="328269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465819</xdr:colOff>
      <xdr:row>77</xdr:row>
      <xdr:rowOff>121669</xdr:rowOff>
    </xdr:from>
    <xdr:to>
      <xdr:col>25</xdr:col>
      <xdr:colOff>116569</xdr:colOff>
      <xdr:row>79</xdr:row>
      <xdr:rowOff>169294</xdr:rowOff>
    </xdr:to>
    <xdr:sp macro="" textlink="">
      <xdr:nvSpPr>
        <xdr:cNvPr id="55" name="Rectangle 54">
          <a:extLst>
            <a:ext uri="{FF2B5EF4-FFF2-40B4-BE49-F238E27FC236}">
              <a16:creationId xmlns:a16="http://schemas.microsoft.com/office/drawing/2014/main" id="{22BF46DC-6C28-4C73-A8EC-FEF32AE8AE76}"/>
            </a:ext>
          </a:extLst>
        </xdr:cNvPr>
        <xdr:cNvSpPr/>
      </xdr:nvSpPr>
      <xdr:spPr>
        <a:xfrm>
          <a:off x="9038319" y="14599669"/>
          <a:ext cx="6386286"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rgbClr val="002060"/>
              </a:solidFill>
            </a:rPr>
            <a:t>Total Revenues</a:t>
          </a:r>
        </a:p>
      </xdr:txBody>
    </xdr:sp>
    <xdr:clientData/>
  </xdr:twoCellAnchor>
  <xdr:twoCellAnchor>
    <xdr:from>
      <xdr:col>14</xdr:col>
      <xdr:colOff>450737</xdr:colOff>
      <xdr:row>78</xdr:row>
      <xdr:rowOff>161243</xdr:rowOff>
    </xdr:from>
    <xdr:to>
      <xdr:col>15</xdr:col>
      <xdr:colOff>586017</xdr:colOff>
      <xdr:row>80</xdr:row>
      <xdr:rowOff>8843</xdr:rowOff>
    </xdr:to>
    <xdr:sp macro="" textlink="">
      <xdr:nvSpPr>
        <xdr:cNvPr id="56" name="Rectangle 55">
          <a:extLst>
            <a:ext uri="{FF2B5EF4-FFF2-40B4-BE49-F238E27FC236}">
              <a16:creationId xmlns:a16="http://schemas.microsoft.com/office/drawing/2014/main" id="{7B89389B-42B4-4625-9967-E3F4B1E357BA}"/>
            </a:ext>
          </a:extLst>
        </xdr:cNvPr>
        <xdr:cNvSpPr/>
      </xdr:nvSpPr>
      <xdr:spPr>
        <a:xfrm>
          <a:off x="9023237" y="14829743"/>
          <a:ext cx="747601"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bg1">
                  <a:lumMod val="50000"/>
                </a:schemeClr>
              </a:solidFill>
            </a:rPr>
            <a:t>KSC</a:t>
          </a:r>
        </a:p>
      </xdr:txBody>
    </xdr:sp>
    <xdr:clientData/>
  </xdr:twoCellAnchor>
  <xdr:twoCellAnchor>
    <xdr:from>
      <xdr:col>8</xdr:col>
      <xdr:colOff>149679</xdr:colOff>
      <xdr:row>0</xdr:row>
      <xdr:rowOff>13607</xdr:rowOff>
    </xdr:from>
    <xdr:to>
      <xdr:col>25</xdr:col>
      <xdr:colOff>163285</xdr:colOff>
      <xdr:row>2</xdr:row>
      <xdr:rowOff>27214</xdr:rowOff>
    </xdr:to>
    <xdr:sp macro="" textlink="">
      <xdr:nvSpPr>
        <xdr:cNvPr id="59" name="Rectangle 58">
          <a:extLst>
            <a:ext uri="{FF2B5EF4-FFF2-40B4-BE49-F238E27FC236}">
              <a16:creationId xmlns:a16="http://schemas.microsoft.com/office/drawing/2014/main" id="{6D73EE5B-60D6-426E-B8B2-84BDEAF37675}"/>
            </a:ext>
          </a:extLst>
        </xdr:cNvPr>
        <xdr:cNvSpPr/>
      </xdr:nvSpPr>
      <xdr:spPr>
        <a:xfrm>
          <a:off x="5048250" y="13607"/>
          <a:ext cx="10423071" cy="394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solidFill>
                <a:srgbClr val="002060"/>
              </a:solidFill>
            </a:rPr>
            <a:t>To update infromation</a:t>
          </a:r>
          <a:r>
            <a:rPr lang="en-US" sz="1400" baseline="0">
              <a:solidFill>
                <a:srgbClr val="002060"/>
              </a:solidFill>
            </a:rPr>
            <a:t> presented in the charts, click "Refresh All" under the "Data" tab.</a:t>
          </a:r>
          <a:endParaRPr lang="en-US" sz="1400">
            <a:solidFill>
              <a:srgbClr val="002060"/>
            </a:solidFill>
          </a:endParaRPr>
        </a:p>
      </xdr:txBody>
    </xdr:sp>
    <xdr:clientData/>
  </xdr:twoCellAnchor>
  <xdr:twoCellAnchor editAs="oneCell">
    <xdr:from>
      <xdr:col>7</xdr:col>
      <xdr:colOff>393592</xdr:colOff>
      <xdr:row>0</xdr:row>
      <xdr:rowOff>12592</xdr:rowOff>
    </xdr:from>
    <xdr:to>
      <xdr:col>8</xdr:col>
      <xdr:colOff>207846</xdr:colOff>
      <xdr:row>2</xdr:row>
      <xdr:rowOff>58167</xdr:rowOff>
    </xdr:to>
    <xdr:pic>
      <xdr:nvPicPr>
        <xdr:cNvPr id="61" name="Graphic 60" descr="Exclamation mark with solid fill">
          <a:extLst>
            <a:ext uri="{FF2B5EF4-FFF2-40B4-BE49-F238E27FC236}">
              <a16:creationId xmlns:a16="http://schemas.microsoft.com/office/drawing/2014/main" id="{5752CF69-F29D-4C46-9361-C49D66B4A53D}"/>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4679842" y="12592"/>
          <a:ext cx="426575" cy="42657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mar Reiad Refaat Elbadawy" refreshedDate="44979.484121990739" createdVersion="7" refreshedVersion="8" minRefreshableVersion="3" recordCount="18" xr:uid="{73DCFAFC-2FE7-45A7-AEAD-CA4DE2658750}">
  <cacheSource type="worksheet">
    <worksheetSource ref="B152:F170" sheet="Summary Data"/>
  </cacheSource>
  <cacheFields count="5">
    <cacheField name="Quarter" numFmtId="0">
      <sharedItems/>
    </cacheField>
    <cacheField name="Month" numFmtId="0">
      <sharedItems count="3">
        <s v="October"/>
        <s v="November"/>
        <s v="December"/>
      </sharedItems>
    </cacheField>
    <cacheField name="Service" numFmtId="0">
      <sharedItems count="6">
        <s v="Outpatient"/>
        <s v="Inpatient"/>
        <s v="Imaging"/>
        <s v="Lab"/>
        <s v="Surgery"/>
        <s v="Medication"/>
      </sharedItems>
    </cacheField>
    <cacheField name="Planned Revenues" numFmtId="3">
      <sharedItems containsSemiMixedTypes="0" containsString="0" containsNumber="1" minValue="0" maxValue="870935.625"/>
    </cacheField>
    <cacheField name="Actual Revenues" numFmtId="3">
      <sharedItems containsSemiMixedTypes="0" containsString="0" containsNumber="1" containsInteger="1" minValue="0" maxValue="0"/>
    </cacheField>
  </cacheFields>
  <extLst>
    <ext xmlns:x14="http://schemas.microsoft.com/office/spreadsheetml/2009/9/main" uri="{725AE2AE-9491-48be-B2B4-4EB974FC3084}">
      <x14:pivotCacheDefinition pivotCacheId="14146608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mar Reiad Refaat Elbadawy" refreshedDate="44979.484122337963" createdVersion="7" refreshedVersion="8" minRefreshableVersion="3" recordCount="18" xr:uid="{93E96DC1-C95E-45FB-B6CD-28DD58E042FF}">
  <cacheSource type="worksheet">
    <worksheetSource ref="B132:F150" sheet="Summary Data"/>
  </cacheSource>
  <cacheFields count="5">
    <cacheField name="Quarter" numFmtId="0">
      <sharedItems/>
    </cacheField>
    <cacheField name="Month" numFmtId="0">
      <sharedItems count="3">
        <s v="July"/>
        <s v="August"/>
        <s v="September"/>
      </sharedItems>
    </cacheField>
    <cacheField name="Service" numFmtId="0">
      <sharedItems count="6">
        <s v="Outpatient"/>
        <s v="Inpatient"/>
        <s v="Imaging"/>
        <s v="Lab"/>
        <s v="Surgery"/>
        <s v="Medication"/>
      </sharedItems>
    </cacheField>
    <cacheField name="Planned Revenues" numFmtId="3">
      <sharedItems containsSemiMixedTypes="0" containsString="0" containsNumber="1" minValue="0" maxValue="1741871.25"/>
    </cacheField>
    <cacheField name="Actual Revenues" numFmtId="3">
      <sharedItems containsSemiMixedTypes="0" containsString="0" containsNumber="1" containsInteger="1" minValue="0" maxValue="0"/>
    </cacheField>
  </cacheFields>
  <extLst>
    <ext xmlns:x14="http://schemas.microsoft.com/office/spreadsheetml/2009/9/main" uri="{725AE2AE-9491-48be-B2B4-4EB974FC3084}">
      <x14:pivotCacheDefinition pivotCacheId="141330053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mar Reiad Refaat Elbadawy" refreshedDate="44979.484122569447" createdVersion="7" refreshedVersion="8" minRefreshableVersion="3" recordCount="18" xr:uid="{690B3159-17C0-4FAC-B558-3A45ED898DFE}">
  <cacheSource type="worksheet">
    <worksheetSource ref="B112:F130" sheet="Summary Data"/>
  </cacheSource>
  <cacheFields count="5">
    <cacheField name="Quarter" numFmtId="0">
      <sharedItems/>
    </cacheField>
    <cacheField name="Month" numFmtId="0">
      <sharedItems count="3">
        <s v="April"/>
        <s v="May"/>
        <s v="June"/>
      </sharedItems>
    </cacheField>
    <cacheField name="Service" numFmtId="0">
      <sharedItems count="6">
        <s v="Outpatient"/>
        <s v="Inpatient"/>
        <s v="Imaging"/>
        <s v="Lab"/>
        <s v="Surgery"/>
        <s v="Medication"/>
      </sharedItems>
    </cacheField>
    <cacheField name="Planned Revenues" numFmtId="3">
      <sharedItems containsSemiMixedTypes="0" containsString="0" containsNumber="1" minValue="0" maxValue="1741871.25"/>
    </cacheField>
    <cacheField name="Actual Revenues" numFmtId="3">
      <sharedItems containsSemiMixedTypes="0" containsString="0" containsNumber="1" containsInteger="1" minValue="0" maxValue="0"/>
    </cacheField>
  </cacheFields>
  <extLst>
    <ext xmlns:x14="http://schemas.microsoft.com/office/spreadsheetml/2009/9/main" uri="{725AE2AE-9491-48be-B2B4-4EB974FC3084}">
      <x14:pivotCacheDefinition pivotCacheId="810689017"/>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mar Reiad Refaat Elbadawy" refreshedDate="44979.484122800925" createdVersion="7" refreshedVersion="8" minRefreshableVersion="3" recordCount="18" xr:uid="{160AEC43-326F-492C-95DA-E269D3F5E5B0}">
  <cacheSource type="worksheet">
    <worksheetSource ref="B92:F110" sheet="Summary Data"/>
  </cacheSource>
  <cacheFields count="5">
    <cacheField name="Quarter" numFmtId="0">
      <sharedItems/>
    </cacheField>
    <cacheField name="Month" numFmtId="0">
      <sharedItems count="3">
        <s v="January"/>
        <s v="February"/>
        <s v="March"/>
      </sharedItems>
    </cacheField>
    <cacheField name="Service" numFmtId="0">
      <sharedItems count="6">
        <s v="Outpatient"/>
        <s v="Inpatient"/>
        <s v="Imaging"/>
        <s v="Lab"/>
        <s v="Surgery"/>
        <s v="Medication"/>
      </sharedItems>
    </cacheField>
    <cacheField name="Planned Revenues" numFmtId="3">
      <sharedItems containsSemiMixedTypes="0" containsString="0" containsNumber="1" minValue="0" maxValue="1741871.25"/>
    </cacheField>
    <cacheField name="Actual Revenues" numFmtId="3">
      <sharedItems containsSemiMixedTypes="0" containsString="0" containsNumber="1" containsInteger="1" minValue="0" maxValue="0"/>
    </cacheField>
  </cacheFields>
  <extLst>
    <ext xmlns:x14="http://schemas.microsoft.com/office/spreadsheetml/2009/9/main" uri="{725AE2AE-9491-48be-B2B4-4EB974FC3084}">
      <x14:pivotCacheDefinition pivotCacheId="1953666276"/>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mar Reiad Refaat Elbadawy" refreshedDate="44979.484122916663" createdVersion="7" refreshedVersion="8" minRefreshableVersion="3" recordCount="18" xr:uid="{0E4FA28C-6F67-40E9-A87B-A5FF34FD9D07}">
  <cacheSource type="worksheet">
    <worksheetSource ref="B72:F90" sheet="Summary Data"/>
  </cacheSource>
  <cacheFields count="5">
    <cacheField name="Quarter" numFmtId="0">
      <sharedItems/>
    </cacheField>
    <cacheField name="Month" numFmtId="0">
      <sharedItems count="3">
        <s v="October"/>
        <s v="November"/>
        <s v="December"/>
      </sharedItems>
    </cacheField>
    <cacheField name="Service" numFmtId="0">
      <sharedItems count="6">
        <s v="Outpatient"/>
        <s v="Inpatient"/>
        <s v="Imaging"/>
        <s v="Lab"/>
        <s v="Surgery"/>
        <s v="Medication"/>
      </sharedItems>
    </cacheField>
    <cacheField name="Planned" numFmtId="1">
      <sharedItems containsSemiMixedTypes="0" containsString="0" containsNumber="1" minValue="0" maxValue="744"/>
    </cacheField>
    <cacheField name="Actual" numFmtId="1">
      <sharedItems containsSemiMixedTypes="0" containsString="0" containsNumber="1" containsInteger="1" minValue="0" maxValue="0"/>
    </cacheField>
  </cacheFields>
  <extLst>
    <ext xmlns:x14="http://schemas.microsoft.com/office/spreadsheetml/2009/9/main" uri="{725AE2AE-9491-48be-B2B4-4EB974FC3084}">
      <x14:pivotCacheDefinition pivotCacheId="762672357"/>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mar Reiad Refaat Elbadawy" refreshedDate="44979.484123263886" createdVersion="7" refreshedVersion="8" minRefreshableVersion="3" recordCount="18" xr:uid="{92180EC1-CD10-44CC-A512-6BCBC5CD7AE2}">
  <cacheSource type="worksheet">
    <worksheetSource ref="B52:F70" sheet="Summary Data"/>
  </cacheSource>
  <cacheFields count="5">
    <cacheField name="Quarter" numFmtId="0">
      <sharedItems/>
    </cacheField>
    <cacheField name="Month" numFmtId="0">
      <sharedItems count="3">
        <s v="July"/>
        <s v="August"/>
        <s v="September"/>
      </sharedItems>
    </cacheField>
    <cacheField name="Service" numFmtId="0">
      <sharedItems count="6">
        <s v="Outpatient"/>
        <s v="Inpatient"/>
        <s v="Imaging"/>
        <s v="Lab"/>
        <s v="Surgery"/>
        <s v="Medication"/>
      </sharedItems>
    </cacheField>
    <cacheField name="Planned" numFmtId="1">
      <sharedItems containsSemiMixedTypes="0" containsString="0" containsNumber="1" minValue="0" maxValue="744"/>
    </cacheField>
    <cacheField name="Actual" numFmtId="1">
      <sharedItems containsSemiMixedTypes="0" containsString="0" containsNumber="1" containsInteger="1" minValue="0" maxValue="0"/>
    </cacheField>
  </cacheFields>
  <extLst>
    <ext xmlns:x14="http://schemas.microsoft.com/office/spreadsheetml/2009/9/main" uri="{725AE2AE-9491-48be-B2B4-4EB974FC3084}">
      <x14:pivotCacheDefinition pivotCacheId="1001148367"/>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mar Reiad Refaat Elbadawy" refreshedDate="44979.48412361111" createdVersion="7" refreshedVersion="8" minRefreshableVersion="3" recordCount="18" xr:uid="{A890BB80-4D9F-4497-98E9-8AADD9E92FF3}">
  <cacheSource type="worksheet">
    <worksheetSource ref="B32:F50" sheet="Summary Data"/>
  </cacheSource>
  <cacheFields count="5">
    <cacheField name="Quarter" numFmtId="0">
      <sharedItems/>
    </cacheField>
    <cacheField name="Month" numFmtId="0">
      <sharedItems count="3">
        <s v="April"/>
        <s v="May"/>
        <s v="June"/>
      </sharedItems>
    </cacheField>
    <cacheField name="Service" numFmtId="0">
      <sharedItems count="6">
        <s v="Outpatient"/>
        <s v="Inpatient"/>
        <s v="Imaging"/>
        <s v="Lab"/>
        <s v="Surgery"/>
        <s v="Medication"/>
      </sharedItems>
    </cacheField>
    <cacheField name="Planned" numFmtId="1">
      <sharedItems containsSemiMixedTypes="0" containsString="0" containsNumber="1" minValue="0" maxValue="744"/>
    </cacheField>
    <cacheField name="Actual" numFmtId="1">
      <sharedItems containsSemiMixedTypes="0" containsString="0" containsNumber="1" containsInteger="1" minValue="0" maxValue="0"/>
    </cacheField>
  </cacheFields>
  <extLst>
    <ext xmlns:x14="http://schemas.microsoft.com/office/spreadsheetml/2009/9/main" uri="{725AE2AE-9491-48be-B2B4-4EB974FC3084}">
      <x14:pivotCacheDefinition pivotCacheId="1938301390"/>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mar Reiad Refaat Elbadawy" refreshedDate="44979.484123726848" createdVersion="7" refreshedVersion="8" minRefreshableVersion="3" recordCount="18" xr:uid="{ACA70698-FD12-47D1-8050-BC363D4B797F}">
  <cacheSource type="worksheet">
    <worksheetSource ref="B12:F30" sheet="Summary Data"/>
  </cacheSource>
  <cacheFields count="5">
    <cacheField name="Quarter" numFmtId="0">
      <sharedItems/>
    </cacheField>
    <cacheField name="Month" numFmtId="0">
      <sharedItems count="3">
        <s v="January"/>
        <s v="February"/>
        <s v="March"/>
      </sharedItems>
    </cacheField>
    <cacheField name="Service" numFmtId="0">
      <sharedItems count="6">
        <s v="Outpatient"/>
        <s v="Inpatient"/>
        <s v="Imaging"/>
        <s v="Lab"/>
        <s v="Surgery"/>
        <s v="Medication"/>
      </sharedItems>
    </cacheField>
    <cacheField name="Planned" numFmtId="1">
      <sharedItems containsSemiMixedTypes="0" containsString="0" containsNumber="1" minValue="0" maxValue="744"/>
    </cacheField>
    <cacheField name="Actual" numFmtId="3">
      <sharedItems containsSemiMixedTypes="0" containsString="0" containsNumber="1" containsInteger="1" minValue="0" maxValue="0"/>
    </cacheField>
  </cacheFields>
  <extLst>
    <ext xmlns:x14="http://schemas.microsoft.com/office/spreadsheetml/2009/9/main" uri="{725AE2AE-9491-48be-B2B4-4EB974FC3084}">
      <x14:pivotCacheDefinition pivotCacheId="2125327372"/>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mar Reiad Refaat Elbadawy" refreshedDate="44979.484123958333" createdVersion="7" refreshedVersion="8" minRefreshableVersion="3" recordCount="6" xr:uid="{79E1E82F-0497-45EA-B3CF-95CD14FAC710}">
  <cacheSource type="worksheet">
    <worksheetSource ref="B3:J9" sheet="Summary Data"/>
  </cacheSource>
  <cacheFields count="9">
    <cacheField name="Year" numFmtId="1">
      <sharedItems containsSemiMixedTypes="0" containsString="0" containsNumber="1" containsInteger="1" minValue="2021" maxValue="2026" count="6">
        <n v="2021"/>
        <n v="2022"/>
        <n v="2023"/>
        <n v="2024"/>
        <n v="2025"/>
        <n v="2026"/>
      </sharedItems>
    </cacheField>
    <cacheField name="Outpatient Visits" numFmtId="3">
      <sharedItems containsSemiMixedTypes="0" containsString="0" containsNumber="1" minValue="20" maxValue="38.102399999999996"/>
    </cacheField>
    <cacheField name="Inpatient Visits" numFmtId="3">
      <sharedItems containsSemiMixedTypes="0" containsString="0" containsNumber="1" containsInteger="1" minValue="0" maxValue="0"/>
    </cacheField>
    <cacheField name="Imaging Tests" numFmtId="3">
      <sharedItems containsSemiMixedTypes="0" containsString="0" containsNumber="1" minValue="1" maxValue="12.5"/>
    </cacheField>
    <cacheField name="Lab Tests" numFmtId="3">
      <sharedItems containsSemiMixedTypes="0" containsString="0" containsNumber="1" containsInteger="1" minValue="0" maxValue="0"/>
    </cacheField>
    <cacheField name="Surgery Cases" numFmtId="3">
      <sharedItems containsSemiMixedTypes="0" containsString="0" containsNumber="1" minValue="0.7" maxValue="0.8933970937500002"/>
    </cacheField>
    <cacheField name="Medication Purchases" numFmtId="3">
      <sharedItems containsSemiMixedTypes="0" containsString="0" containsNumber="1" containsInteger="1" minValue="0" maxValue="0"/>
    </cacheField>
    <cacheField name="Total Revenue" numFmtId="3">
      <sharedItems containsSemiMixedTypes="0" containsString="0" containsNumber="1" minValue="29775970" maxValue="56430656.229042321"/>
    </cacheField>
    <cacheField name="Net Profit Margin" numFmtId="9">
      <sharedItems containsSemiMixedTypes="0" containsString="0" containsNumber="1" minValue="0.19233286088766258" maxValue="0.3044422285220507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s v="Q4"/>
    <x v="0"/>
    <x v="0"/>
    <n v="858480"/>
    <n v="0"/>
  </r>
  <r>
    <s v="Q4"/>
    <x v="0"/>
    <x v="1"/>
    <n v="0"/>
    <n v="0"/>
  </r>
  <r>
    <s v="Q4"/>
    <x v="0"/>
    <x v="2"/>
    <n v="65791.25"/>
    <n v="0"/>
  </r>
  <r>
    <s v="Q4"/>
    <x v="0"/>
    <x v="3"/>
    <n v="0"/>
    <n v="0"/>
  </r>
  <r>
    <s v="Q4"/>
    <x v="0"/>
    <x v="4"/>
    <n v="870935.625"/>
    <n v="0"/>
  </r>
  <r>
    <s v="Q4"/>
    <x v="0"/>
    <x v="5"/>
    <n v="0"/>
    <n v="0"/>
  </r>
  <r>
    <s v="Q4"/>
    <x v="1"/>
    <x v="0"/>
    <n v="858480"/>
    <n v="0"/>
  </r>
  <r>
    <s v="Q4"/>
    <x v="1"/>
    <x v="1"/>
    <n v="0"/>
    <n v="0"/>
  </r>
  <r>
    <s v="Q4"/>
    <x v="1"/>
    <x v="2"/>
    <n v="65791.25"/>
    <n v="0"/>
  </r>
  <r>
    <s v="Q4"/>
    <x v="1"/>
    <x v="3"/>
    <n v="0"/>
    <n v="0"/>
  </r>
  <r>
    <s v="Q4"/>
    <x v="1"/>
    <x v="4"/>
    <n v="870935.625"/>
    <n v="0"/>
  </r>
  <r>
    <s v="Q4"/>
    <x v="1"/>
    <x v="5"/>
    <n v="0"/>
    <n v="0"/>
  </r>
  <r>
    <s v="Q4"/>
    <x v="2"/>
    <x v="0"/>
    <n v="858480"/>
    <n v="0"/>
  </r>
  <r>
    <s v="Q4"/>
    <x v="2"/>
    <x v="1"/>
    <n v="0"/>
    <n v="0"/>
  </r>
  <r>
    <s v="Q4"/>
    <x v="2"/>
    <x v="2"/>
    <n v="65791.25"/>
    <n v="0"/>
  </r>
  <r>
    <s v="Q4"/>
    <x v="2"/>
    <x v="3"/>
    <n v="0"/>
    <n v="0"/>
  </r>
  <r>
    <s v="Q4"/>
    <x v="2"/>
    <x v="4"/>
    <n v="870935.625"/>
    <n v="0"/>
  </r>
  <r>
    <s v="Q4"/>
    <x v="2"/>
    <x v="5"/>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s v="Q3"/>
    <x v="0"/>
    <x v="0"/>
    <n v="1716960"/>
    <n v="0"/>
  </r>
  <r>
    <s v="Q3"/>
    <x v="0"/>
    <x v="1"/>
    <n v="0"/>
    <n v="0"/>
  </r>
  <r>
    <s v="Q3"/>
    <x v="0"/>
    <x v="2"/>
    <n v="131582.5"/>
    <n v="0"/>
  </r>
  <r>
    <s v="Q3"/>
    <x v="0"/>
    <x v="3"/>
    <n v="0"/>
    <n v="0"/>
  </r>
  <r>
    <s v="Q3"/>
    <x v="0"/>
    <x v="4"/>
    <n v="1741871.25"/>
    <n v="0"/>
  </r>
  <r>
    <s v="Q3"/>
    <x v="0"/>
    <x v="5"/>
    <n v="0"/>
    <n v="0"/>
  </r>
  <r>
    <s v="Q3"/>
    <x v="1"/>
    <x v="0"/>
    <n v="1716960"/>
    <n v="0"/>
  </r>
  <r>
    <s v="Q3"/>
    <x v="1"/>
    <x v="1"/>
    <n v="0"/>
    <n v="0"/>
  </r>
  <r>
    <s v="Q3"/>
    <x v="1"/>
    <x v="2"/>
    <n v="131582.5"/>
    <n v="0"/>
  </r>
  <r>
    <s v="Q3"/>
    <x v="1"/>
    <x v="3"/>
    <n v="0"/>
    <n v="0"/>
  </r>
  <r>
    <s v="Q3"/>
    <x v="1"/>
    <x v="4"/>
    <n v="1741871.25"/>
    <n v="0"/>
  </r>
  <r>
    <s v="Q3"/>
    <x v="1"/>
    <x v="5"/>
    <n v="0"/>
    <n v="0"/>
  </r>
  <r>
    <s v="Q3"/>
    <x v="2"/>
    <x v="0"/>
    <n v="858480"/>
    <n v="0"/>
  </r>
  <r>
    <s v="Q3"/>
    <x v="2"/>
    <x v="1"/>
    <n v="0"/>
    <n v="0"/>
  </r>
  <r>
    <s v="Q3"/>
    <x v="2"/>
    <x v="2"/>
    <n v="65791.25"/>
    <n v="0"/>
  </r>
  <r>
    <s v="Q3"/>
    <x v="2"/>
    <x v="3"/>
    <n v="0"/>
    <n v="0"/>
  </r>
  <r>
    <s v="Q3"/>
    <x v="2"/>
    <x v="4"/>
    <n v="870935.625"/>
    <n v="0"/>
  </r>
  <r>
    <s v="Q3"/>
    <x v="2"/>
    <x v="5"/>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s v="Q2"/>
    <x v="0"/>
    <x v="0"/>
    <n v="1716960"/>
    <n v="0"/>
  </r>
  <r>
    <s v="Q2"/>
    <x v="0"/>
    <x v="1"/>
    <n v="0"/>
    <n v="0"/>
  </r>
  <r>
    <s v="Q2"/>
    <x v="0"/>
    <x v="2"/>
    <n v="131582.5"/>
    <n v="0"/>
  </r>
  <r>
    <s v="Q2"/>
    <x v="0"/>
    <x v="3"/>
    <n v="0"/>
    <n v="0"/>
  </r>
  <r>
    <s v="Q2"/>
    <x v="0"/>
    <x v="4"/>
    <n v="1741871.25"/>
    <n v="0"/>
  </r>
  <r>
    <s v="Q2"/>
    <x v="0"/>
    <x v="5"/>
    <n v="0"/>
    <n v="0"/>
  </r>
  <r>
    <s v="Q2"/>
    <x v="1"/>
    <x v="0"/>
    <n v="1716960"/>
    <n v="0"/>
  </r>
  <r>
    <s v="Q2"/>
    <x v="1"/>
    <x v="1"/>
    <n v="0"/>
    <n v="0"/>
  </r>
  <r>
    <s v="Q2"/>
    <x v="1"/>
    <x v="2"/>
    <n v="131582.5"/>
    <n v="0"/>
  </r>
  <r>
    <s v="Q2"/>
    <x v="1"/>
    <x v="3"/>
    <n v="0"/>
    <n v="0"/>
  </r>
  <r>
    <s v="Q2"/>
    <x v="1"/>
    <x v="4"/>
    <n v="1741871.25"/>
    <n v="0"/>
  </r>
  <r>
    <s v="Q2"/>
    <x v="1"/>
    <x v="5"/>
    <n v="0"/>
    <n v="0"/>
  </r>
  <r>
    <s v="Q2"/>
    <x v="2"/>
    <x v="0"/>
    <n v="1716960"/>
    <n v="0"/>
  </r>
  <r>
    <s v="Q2"/>
    <x v="2"/>
    <x v="1"/>
    <n v="0"/>
    <n v="0"/>
  </r>
  <r>
    <s v="Q2"/>
    <x v="2"/>
    <x v="2"/>
    <n v="131582.5"/>
    <n v="0"/>
  </r>
  <r>
    <s v="Q2"/>
    <x v="2"/>
    <x v="3"/>
    <n v="0"/>
    <n v="0"/>
  </r>
  <r>
    <s v="Q2"/>
    <x v="2"/>
    <x v="4"/>
    <n v="1741871.25"/>
    <n v="0"/>
  </r>
  <r>
    <s v="Q2"/>
    <x v="2"/>
    <x v="5"/>
    <n v="0"/>
    <n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s v="Q1"/>
    <x v="0"/>
    <x v="0"/>
    <n v="1716960"/>
    <n v="0"/>
  </r>
  <r>
    <s v="Q1"/>
    <x v="0"/>
    <x v="1"/>
    <n v="0"/>
    <n v="0"/>
  </r>
  <r>
    <s v="Q1"/>
    <x v="0"/>
    <x v="2"/>
    <n v="131582.5"/>
    <n v="0"/>
  </r>
  <r>
    <s v="Q1"/>
    <x v="0"/>
    <x v="3"/>
    <n v="0"/>
    <n v="0"/>
  </r>
  <r>
    <s v="Q1"/>
    <x v="0"/>
    <x v="4"/>
    <n v="1741871.25"/>
    <n v="0"/>
  </r>
  <r>
    <s v="Q1"/>
    <x v="0"/>
    <x v="5"/>
    <n v="0"/>
    <n v="0"/>
  </r>
  <r>
    <s v="Q1"/>
    <x v="1"/>
    <x v="0"/>
    <n v="1716960"/>
    <n v="0"/>
  </r>
  <r>
    <s v="Q1"/>
    <x v="1"/>
    <x v="1"/>
    <n v="0"/>
    <n v="0"/>
  </r>
  <r>
    <s v="Q1"/>
    <x v="1"/>
    <x v="2"/>
    <n v="131582.5"/>
    <n v="0"/>
  </r>
  <r>
    <s v="Q1"/>
    <x v="1"/>
    <x v="3"/>
    <n v="0"/>
    <n v="0"/>
  </r>
  <r>
    <s v="Q1"/>
    <x v="1"/>
    <x v="4"/>
    <n v="1741871.25"/>
    <n v="0"/>
  </r>
  <r>
    <s v="Q1"/>
    <x v="1"/>
    <x v="5"/>
    <n v="0"/>
    <n v="0"/>
  </r>
  <r>
    <s v="Q1"/>
    <x v="2"/>
    <x v="0"/>
    <n v="1716960"/>
    <n v="0"/>
  </r>
  <r>
    <s v="Q1"/>
    <x v="2"/>
    <x v="1"/>
    <n v="0"/>
    <n v="0"/>
  </r>
  <r>
    <s v="Q1"/>
    <x v="2"/>
    <x v="2"/>
    <n v="131582.5"/>
    <n v="0"/>
  </r>
  <r>
    <s v="Q1"/>
    <x v="2"/>
    <x v="3"/>
    <n v="0"/>
    <n v="0"/>
  </r>
  <r>
    <s v="Q1"/>
    <x v="2"/>
    <x v="4"/>
    <n v="1741871.25"/>
    <n v="0"/>
  </r>
  <r>
    <s v="Q1"/>
    <x v="2"/>
    <x v="5"/>
    <n v="0"/>
    <n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s v="Q4"/>
    <x v="0"/>
    <x v="0"/>
    <n v="744"/>
    <n v="0"/>
  </r>
  <r>
    <s v="Q4"/>
    <x v="0"/>
    <x v="1"/>
    <n v="0"/>
    <n v="0"/>
  </r>
  <r>
    <s v="Q4"/>
    <x v="0"/>
    <x v="2"/>
    <n v="62"/>
    <n v="0"/>
  </r>
  <r>
    <s v="Q4"/>
    <x v="0"/>
    <x v="3"/>
    <n v="0"/>
    <n v="0"/>
  </r>
  <r>
    <s v="Q4"/>
    <x v="0"/>
    <x v="4"/>
    <n v="22.785000000000004"/>
    <n v="0"/>
  </r>
  <r>
    <s v="Q4"/>
    <x v="0"/>
    <x v="5"/>
    <n v="0"/>
    <n v="0"/>
  </r>
  <r>
    <s v="Q4"/>
    <x v="1"/>
    <x v="0"/>
    <n v="720"/>
    <n v="0"/>
  </r>
  <r>
    <s v="Q4"/>
    <x v="1"/>
    <x v="1"/>
    <n v="0"/>
    <n v="0"/>
  </r>
  <r>
    <s v="Q4"/>
    <x v="1"/>
    <x v="2"/>
    <n v="60"/>
    <n v="0"/>
  </r>
  <r>
    <s v="Q4"/>
    <x v="1"/>
    <x v="3"/>
    <n v="0"/>
    <n v="0"/>
  </r>
  <r>
    <s v="Q4"/>
    <x v="1"/>
    <x v="4"/>
    <n v="22.05"/>
    <n v="0"/>
  </r>
  <r>
    <s v="Q4"/>
    <x v="1"/>
    <x v="5"/>
    <n v="0"/>
    <n v="0"/>
  </r>
  <r>
    <s v="Q4"/>
    <x v="2"/>
    <x v="0"/>
    <n v="744"/>
    <n v="0"/>
  </r>
  <r>
    <s v="Q4"/>
    <x v="2"/>
    <x v="1"/>
    <n v="0"/>
    <n v="0"/>
  </r>
  <r>
    <s v="Q4"/>
    <x v="2"/>
    <x v="2"/>
    <n v="62"/>
    <n v="0"/>
  </r>
  <r>
    <s v="Q4"/>
    <x v="2"/>
    <x v="3"/>
    <n v="0"/>
    <n v="0"/>
  </r>
  <r>
    <s v="Q4"/>
    <x v="2"/>
    <x v="4"/>
    <n v="22.785000000000004"/>
    <n v="0"/>
  </r>
  <r>
    <s v="Q4"/>
    <x v="2"/>
    <x v="5"/>
    <n v="0"/>
    <n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s v="Q3"/>
    <x v="0"/>
    <x v="0"/>
    <n v="744"/>
    <n v="0"/>
  </r>
  <r>
    <s v="Q3"/>
    <x v="0"/>
    <x v="1"/>
    <n v="0"/>
    <n v="0"/>
  </r>
  <r>
    <s v="Q3"/>
    <x v="0"/>
    <x v="2"/>
    <n v="62"/>
    <n v="0"/>
  </r>
  <r>
    <s v="Q3"/>
    <x v="0"/>
    <x v="3"/>
    <n v="0"/>
    <n v="0"/>
  </r>
  <r>
    <s v="Q3"/>
    <x v="0"/>
    <x v="4"/>
    <n v="22.785000000000004"/>
    <n v="0"/>
  </r>
  <r>
    <s v="Q3"/>
    <x v="0"/>
    <x v="5"/>
    <n v="0"/>
    <n v="0"/>
  </r>
  <r>
    <s v="Q3"/>
    <x v="1"/>
    <x v="0"/>
    <n v="744"/>
    <n v="0"/>
  </r>
  <r>
    <s v="Q3"/>
    <x v="1"/>
    <x v="1"/>
    <n v="0"/>
    <n v="0"/>
  </r>
  <r>
    <s v="Q3"/>
    <x v="1"/>
    <x v="2"/>
    <n v="62"/>
    <n v="0"/>
  </r>
  <r>
    <s v="Q3"/>
    <x v="1"/>
    <x v="3"/>
    <n v="0"/>
    <n v="0"/>
  </r>
  <r>
    <s v="Q3"/>
    <x v="1"/>
    <x v="4"/>
    <n v="22.785000000000004"/>
    <n v="0"/>
  </r>
  <r>
    <s v="Q3"/>
    <x v="1"/>
    <x v="5"/>
    <n v="0"/>
    <n v="0"/>
  </r>
  <r>
    <s v="Q3"/>
    <x v="2"/>
    <x v="0"/>
    <n v="720"/>
    <n v="0"/>
  </r>
  <r>
    <s v="Q3"/>
    <x v="2"/>
    <x v="1"/>
    <n v="0"/>
    <n v="0"/>
  </r>
  <r>
    <s v="Q3"/>
    <x v="2"/>
    <x v="2"/>
    <n v="60"/>
    <n v="0"/>
  </r>
  <r>
    <s v="Q3"/>
    <x v="2"/>
    <x v="3"/>
    <n v="0"/>
    <n v="0"/>
  </r>
  <r>
    <s v="Q3"/>
    <x v="2"/>
    <x v="4"/>
    <n v="22.05"/>
    <n v="0"/>
  </r>
  <r>
    <s v="Q3"/>
    <x v="2"/>
    <x v="5"/>
    <n v="0"/>
    <n v="0"/>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s v="Q2"/>
    <x v="0"/>
    <x v="0"/>
    <n v="720"/>
    <n v="0"/>
  </r>
  <r>
    <s v="Q2"/>
    <x v="0"/>
    <x v="1"/>
    <n v="0"/>
    <n v="0"/>
  </r>
  <r>
    <s v="Q2"/>
    <x v="0"/>
    <x v="2"/>
    <n v="60"/>
    <n v="0"/>
  </r>
  <r>
    <s v="Q2"/>
    <x v="0"/>
    <x v="3"/>
    <n v="0"/>
    <n v="0"/>
  </r>
  <r>
    <s v="Q2"/>
    <x v="0"/>
    <x v="4"/>
    <n v="22.05"/>
    <n v="0"/>
  </r>
  <r>
    <s v="Q2"/>
    <x v="0"/>
    <x v="5"/>
    <n v="0"/>
    <n v="0"/>
  </r>
  <r>
    <s v="Q2"/>
    <x v="1"/>
    <x v="0"/>
    <n v="744"/>
    <n v="0"/>
  </r>
  <r>
    <s v="Q2"/>
    <x v="1"/>
    <x v="1"/>
    <n v="0"/>
    <n v="0"/>
  </r>
  <r>
    <s v="Q2"/>
    <x v="1"/>
    <x v="2"/>
    <n v="62"/>
    <n v="0"/>
  </r>
  <r>
    <s v="Q2"/>
    <x v="1"/>
    <x v="3"/>
    <n v="0"/>
    <n v="0"/>
  </r>
  <r>
    <s v="Q2"/>
    <x v="1"/>
    <x v="4"/>
    <n v="22.785000000000004"/>
    <n v="0"/>
  </r>
  <r>
    <s v="Q2"/>
    <x v="1"/>
    <x v="5"/>
    <n v="0"/>
    <n v="0"/>
  </r>
  <r>
    <s v="Q2"/>
    <x v="2"/>
    <x v="0"/>
    <n v="720"/>
    <n v="0"/>
  </r>
  <r>
    <s v="Q2"/>
    <x v="2"/>
    <x v="1"/>
    <n v="0"/>
    <n v="0"/>
  </r>
  <r>
    <s v="Q2"/>
    <x v="2"/>
    <x v="2"/>
    <n v="60"/>
    <n v="0"/>
  </r>
  <r>
    <s v="Q2"/>
    <x v="2"/>
    <x v="3"/>
    <n v="0"/>
    <n v="0"/>
  </r>
  <r>
    <s v="Q2"/>
    <x v="2"/>
    <x v="4"/>
    <n v="22.05"/>
    <n v="0"/>
  </r>
  <r>
    <s v="Q2"/>
    <x v="2"/>
    <x v="5"/>
    <n v="0"/>
    <n v="0"/>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s v="Q1"/>
    <x v="0"/>
    <x v="0"/>
    <n v="744"/>
    <n v="0"/>
  </r>
  <r>
    <s v="Q1"/>
    <x v="0"/>
    <x v="1"/>
    <n v="0"/>
    <n v="0"/>
  </r>
  <r>
    <s v="Q1"/>
    <x v="0"/>
    <x v="2"/>
    <n v="62"/>
    <n v="0"/>
  </r>
  <r>
    <s v="Q1"/>
    <x v="0"/>
    <x v="3"/>
    <n v="0"/>
    <n v="0"/>
  </r>
  <r>
    <s v="Q1"/>
    <x v="0"/>
    <x v="4"/>
    <n v="22.785000000000004"/>
    <n v="0"/>
  </r>
  <r>
    <s v="Q1"/>
    <x v="0"/>
    <x v="5"/>
    <n v="0"/>
    <n v="0"/>
  </r>
  <r>
    <s v="Q1"/>
    <x v="1"/>
    <x v="0"/>
    <n v="672"/>
    <n v="0"/>
  </r>
  <r>
    <s v="Q1"/>
    <x v="1"/>
    <x v="1"/>
    <n v="0"/>
    <n v="0"/>
  </r>
  <r>
    <s v="Q1"/>
    <x v="1"/>
    <x v="2"/>
    <n v="56"/>
    <n v="0"/>
  </r>
  <r>
    <s v="Q1"/>
    <x v="1"/>
    <x v="3"/>
    <n v="0"/>
    <n v="0"/>
  </r>
  <r>
    <s v="Q1"/>
    <x v="1"/>
    <x v="4"/>
    <n v="20.580000000000002"/>
    <n v="0"/>
  </r>
  <r>
    <s v="Q1"/>
    <x v="1"/>
    <x v="5"/>
    <n v="0"/>
    <n v="0"/>
  </r>
  <r>
    <s v="Q1"/>
    <x v="2"/>
    <x v="0"/>
    <n v="744"/>
    <n v="0"/>
  </r>
  <r>
    <s v="Q1"/>
    <x v="2"/>
    <x v="1"/>
    <n v="0"/>
    <n v="0"/>
  </r>
  <r>
    <s v="Q1"/>
    <x v="2"/>
    <x v="2"/>
    <n v="62"/>
    <n v="0"/>
  </r>
  <r>
    <s v="Q1"/>
    <x v="2"/>
    <x v="3"/>
    <n v="0"/>
    <n v="0"/>
  </r>
  <r>
    <s v="Q1"/>
    <x v="2"/>
    <x v="4"/>
    <n v="22.785000000000004"/>
    <n v="0"/>
  </r>
  <r>
    <s v="Q1"/>
    <x v="2"/>
    <x v="5"/>
    <n v="0"/>
    <n v="0"/>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n v="20"/>
    <n v="0"/>
    <n v="1"/>
    <n v="0"/>
    <n v="0.7"/>
    <n v="0"/>
    <n v="29775970"/>
    <n v="0.2339195666841416"/>
  </r>
  <r>
    <x v="1"/>
    <n v="24"/>
    <n v="0"/>
    <n v="2"/>
    <n v="0"/>
    <n v="0.7350000000000001"/>
    <n v="0"/>
    <n v="35904137.5"/>
    <n v="0.19233286088766258"/>
  </r>
  <r>
    <x v="2"/>
    <n v="28.799999999999997"/>
    <n v="0"/>
    <n v="4"/>
    <n v="0"/>
    <n v="0.77175000000000005"/>
    <n v="0"/>
    <n v="41374593.706249997"/>
    <n v="0.20143568604019846"/>
  </r>
  <r>
    <x v="3"/>
    <n v="34.559999999999995"/>
    <n v="0"/>
    <n v="8"/>
    <n v="0"/>
    <n v="0.81033750000000015"/>
    <n v="0"/>
    <n v="48919113.25452812"/>
    <n v="0.26208040295079515"/>
  </r>
  <r>
    <x v="4"/>
    <n v="36.287999999999997"/>
    <n v="0"/>
    <n v="10"/>
    <n v="0"/>
    <n v="0.85085437500000016"/>
    <n v="0"/>
    <n v="52398278.085634679"/>
    <n v="0.28512687094290862"/>
  </r>
  <r>
    <x v="5"/>
    <n v="38.102399999999996"/>
    <n v="0"/>
    <n v="12.5"/>
    <n v="0"/>
    <n v="0.8933970937500002"/>
    <n v="0"/>
    <n v="56430656.229042321"/>
    <n v="0.3044422285220507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8241F1-BB4D-495F-BAB8-8A1AA7A8BFF3}" name="PivotTable3" cacheId="8"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A3:G9" firstHeaderRow="0" firstDataRow="1" firstDataCol="1"/>
  <pivotFields count="9">
    <pivotField axis="axisRow" numFmtId="1" showAll="0">
      <items count="7">
        <item x="0"/>
        <item x="1"/>
        <item x="2"/>
        <item x="3"/>
        <item x="4"/>
        <item x="5"/>
        <item t="default"/>
      </items>
    </pivotField>
    <pivotField dataField="1" numFmtId="3" showAll="0"/>
    <pivotField dataField="1" numFmtId="3" showAll="0"/>
    <pivotField dataField="1" numFmtId="3" showAll="0"/>
    <pivotField dataField="1" numFmtId="3" showAll="0"/>
    <pivotField dataField="1" numFmtId="3" showAll="0"/>
    <pivotField dataField="1" numFmtId="3" showAll="0"/>
    <pivotField numFmtId="3" showAll="0"/>
    <pivotField numFmtId="9" showAll="0"/>
  </pivotFields>
  <rowFields count="1">
    <field x="0"/>
  </rowFields>
  <rowItems count="6">
    <i>
      <x/>
    </i>
    <i>
      <x v="1"/>
    </i>
    <i>
      <x v="2"/>
    </i>
    <i>
      <x v="3"/>
    </i>
    <i>
      <x v="4"/>
    </i>
    <i>
      <x v="5"/>
    </i>
  </rowItems>
  <colFields count="1">
    <field x="-2"/>
  </colFields>
  <colItems count="6">
    <i>
      <x/>
    </i>
    <i i="1">
      <x v="1"/>
    </i>
    <i i="2">
      <x v="2"/>
    </i>
    <i i="3">
      <x v="3"/>
    </i>
    <i i="4">
      <x v="4"/>
    </i>
    <i i="5">
      <x v="5"/>
    </i>
  </colItems>
  <dataFields count="6">
    <dataField name="Outpatient Visits " fld="1" baseField="0" baseItem="0"/>
    <dataField name="Inpatient Visits " fld="2" baseField="0" baseItem="0"/>
    <dataField name="Imaging Tests " fld="3" baseField="0" baseItem="0"/>
    <dataField name="Lab Tests " fld="4" baseField="0" baseItem="0"/>
    <dataField name="Surgery Cases " fld="5" baseField="0" baseItem="0"/>
    <dataField name="Medication Purchases " fld="6" baseField="0" baseItem="0"/>
  </dataFields>
  <formats count="1">
    <format dxfId="0">
      <pivotArea collapsedLevelsAreSubtotals="1" fieldPosition="0">
        <references count="2">
          <reference field="4294967294" count="6" selected="0">
            <x v="0"/>
            <x v="1"/>
            <x v="2"/>
            <x v="3"/>
            <x v="4"/>
            <x v="5"/>
          </reference>
          <reference field="0" count="0"/>
        </references>
      </pivotArea>
    </format>
  </formats>
  <chartFormats count="6">
    <chartFormat chart="2" format="12" series="1">
      <pivotArea type="data" outline="0" fieldPosition="0">
        <references count="1">
          <reference field="4294967294" count="1" selected="0">
            <x v="0"/>
          </reference>
        </references>
      </pivotArea>
    </chartFormat>
    <chartFormat chart="2" format="13" series="1">
      <pivotArea type="data" outline="0" fieldPosition="0">
        <references count="1">
          <reference field="4294967294" count="1" selected="0">
            <x v="1"/>
          </reference>
        </references>
      </pivotArea>
    </chartFormat>
    <chartFormat chart="2" format="14" series="1">
      <pivotArea type="data" outline="0" fieldPosition="0">
        <references count="1">
          <reference field="4294967294" count="1" selected="0">
            <x v="2"/>
          </reference>
        </references>
      </pivotArea>
    </chartFormat>
    <chartFormat chart="2" format="15" series="1">
      <pivotArea type="data" outline="0" fieldPosition="0">
        <references count="1">
          <reference field="4294967294" count="1" selected="0">
            <x v="3"/>
          </reference>
        </references>
      </pivotArea>
    </chartFormat>
    <chartFormat chart="2" format="16" series="1">
      <pivotArea type="data" outline="0" fieldPosition="0">
        <references count="1">
          <reference field="4294967294" count="1" selected="0">
            <x v="4"/>
          </reference>
        </references>
      </pivotArea>
    </chartFormat>
    <chartFormat chart="2" format="17"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733690F-BEF9-4DB9-8A27-10041E6D6F89}" name="PivotTable4" cacheId="8"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A13:B19" firstHeaderRow="1" firstDataRow="1" firstDataCol="1"/>
  <pivotFields count="9">
    <pivotField axis="axisRow" numFmtId="1" showAll="0">
      <items count="7">
        <item x="0"/>
        <item x="1"/>
        <item x="2"/>
        <item x="3"/>
        <item x="4"/>
        <item x="5"/>
        <item t="default"/>
      </items>
    </pivotField>
    <pivotField numFmtId="3" showAll="0"/>
    <pivotField numFmtId="3" showAll="0"/>
    <pivotField numFmtId="3" showAll="0"/>
    <pivotField numFmtId="3" showAll="0"/>
    <pivotField numFmtId="3" showAll="0"/>
    <pivotField numFmtId="3" showAll="0"/>
    <pivotField dataField="1" numFmtId="3" showAll="0"/>
    <pivotField numFmtId="9" showAll="0"/>
  </pivotFields>
  <rowFields count="1">
    <field x="0"/>
  </rowFields>
  <rowItems count="6">
    <i>
      <x/>
    </i>
    <i>
      <x v="1"/>
    </i>
    <i>
      <x v="2"/>
    </i>
    <i>
      <x v="3"/>
    </i>
    <i>
      <x v="4"/>
    </i>
    <i>
      <x v="5"/>
    </i>
  </rowItems>
  <colItems count="1">
    <i/>
  </colItems>
  <dataFields count="1">
    <dataField name="Total Revenue " fld="7" baseField="0" baseItem="0" numFmtId="3"/>
  </dataFields>
  <formats count="1">
    <format dxfId="1">
      <pivotArea outline="0" collapsedLevelsAreSubtotals="1" fieldPosition="0"/>
    </format>
  </format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8DC91C5-22A4-4B6B-AF88-69832F9D518D}" name="PivotTable5" cacheId="8"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6">
  <location ref="A22:B28" firstHeaderRow="1" firstDataRow="1" firstDataCol="1"/>
  <pivotFields count="9">
    <pivotField axis="axisRow" numFmtId="1" showAll="0">
      <items count="7">
        <item x="0"/>
        <item x="1"/>
        <item x="2"/>
        <item x="3"/>
        <item x="4"/>
        <item x="5"/>
        <item t="default"/>
      </items>
    </pivotField>
    <pivotField numFmtId="3" showAll="0"/>
    <pivotField numFmtId="3" showAll="0"/>
    <pivotField numFmtId="3" showAll="0"/>
    <pivotField numFmtId="3" showAll="0"/>
    <pivotField numFmtId="3" showAll="0"/>
    <pivotField numFmtId="3" showAll="0"/>
    <pivotField numFmtId="3" showAll="0"/>
    <pivotField dataField="1" numFmtId="9" showAll="0"/>
  </pivotFields>
  <rowFields count="1">
    <field x="0"/>
  </rowFields>
  <rowItems count="6">
    <i>
      <x/>
    </i>
    <i>
      <x v="1"/>
    </i>
    <i>
      <x v="2"/>
    </i>
    <i>
      <x v="3"/>
    </i>
    <i>
      <x v="4"/>
    </i>
    <i>
      <x v="5"/>
    </i>
  </rowItems>
  <colItems count="1">
    <i/>
  </colItems>
  <dataFields count="1">
    <dataField name="Net Profit Margin " fld="8" baseField="0" baseItem="0" numFmtId="9"/>
  </dataFields>
  <formats count="1">
    <format dxfId="2">
      <pivotArea outline="0" collapsedLevelsAreSubtotals="1" fieldPosition="0"/>
    </format>
  </format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8A05A04-F253-4FBC-AE53-ABE7311FB454}" name="PivotTable34" cacheId="1"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location ref="A85:C91" firstHeaderRow="0" firstDataRow="1" firstDataCol="1"/>
  <pivotFields count="5">
    <pivotField showAll="0"/>
    <pivotField showAll="0">
      <items count="4">
        <item x="0"/>
        <item x="1"/>
        <item x="2"/>
        <item t="default"/>
      </items>
    </pivotField>
    <pivotField axis="axisRow" showAll="0" sortType="descending">
      <items count="7">
        <item x="2"/>
        <item x="1"/>
        <item x="3"/>
        <item x="5"/>
        <item x="0"/>
        <item x="4"/>
        <item t="default"/>
      </items>
      <autoSortScope>
        <pivotArea dataOnly="0" outline="0" fieldPosition="0">
          <references count="1">
            <reference field="4294967294" count="1" selected="0">
              <x v="0"/>
            </reference>
          </references>
        </pivotArea>
      </autoSortScope>
    </pivotField>
    <pivotField dataField="1" numFmtId="3" showAll="0"/>
    <pivotField dataField="1" numFmtId="3" showAll="0"/>
  </pivotFields>
  <rowFields count="1">
    <field x="2"/>
  </rowFields>
  <rowItems count="6">
    <i>
      <x v="5"/>
    </i>
    <i>
      <x v="4"/>
    </i>
    <i>
      <x/>
    </i>
    <i>
      <x v="1"/>
    </i>
    <i>
      <x v="3"/>
    </i>
    <i>
      <x v="2"/>
    </i>
  </rowItems>
  <colFields count="1">
    <field x="-2"/>
  </colFields>
  <colItems count="2">
    <i>
      <x/>
    </i>
    <i i="1">
      <x v="1"/>
    </i>
  </colItems>
  <dataFields count="2">
    <dataField name="Planned Revenues " fld="3" baseField="2" baseItem="4"/>
    <dataField name="Actual Revenues " fld="4" baseField="2" baseItem="4"/>
  </dataFields>
  <formats count="1">
    <format dxfId="3">
      <pivotArea outline="0" collapsedLevelsAreSubtotals="1" fieldPosition="0"/>
    </format>
  </formats>
  <chartFormats count="2">
    <chartFormat chart="3" format="4" series="1">
      <pivotArea type="data" outline="0" fieldPosition="0">
        <references count="1">
          <reference field="4294967294" count="1" selected="0">
            <x v="0"/>
          </reference>
        </references>
      </pivotArea>
    </chartFormat>
    <chartFormat chart="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63F01C8-7475-4611-B7F3-E05EE99C80A6}" name="PivotTable33" cacheId="2"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A76:C82" firstHeaderRow="0" firstDataRow="1" firstDataCol="1"/>
  <pivotFields count="5">
    <pivotField showAll="0"/>
    <pivotField showAll="0">
      <items count="4">
        <item x="0"/>
        <item x="1"/>
        <item x="2"/>
        <item t="default"/>
      </items>
    </pivotField>
    <pivotField axis="axisRow" showAll="0" sortType="descending">
      <items count="7">
        <item x="2"/>
        <item x="1"/>
        <item x="3"/>
        <item x="5"/>
        <item x="0"/>
        <item x="4"/>
        <item t="default"/>
      </items>
      <autoSortScope>
        <pivotArea dataOnly="0" outline="0" fieldPosition="0">
          <references count="1">
            <reference field="4294967294" count="1" selected="0">
              <x v="0"/>
            </reference>
          </references>
        </pivotArea>
      </autoSortScope>
    </pivotField>
    <pivotField dataField="1" numFmtId="3" showAll="0"/>
    <pivotField dataField="1" numFmtId="3" showAll="0"/>
  </pivotFields>
  <rowFields count="1">
    <field x="2"/>
  </rowFields>
  <rowItems count="6">
    <i>
      <x v="5"/>
    </i>
    <i>
      <x v="4"/>
    </i>
    <i>
      <x/>
    </i>
    <i>
      <x v="1"/>
    </i>
    <i>
      <x v="3"/>
    </i>
    <i>
      <x v="2"/>
    </i>
  </rowItems>
  <colFields count="1">
    <field x="-2"/>
  </colFields>
  <colItems count="2">
    <i>
      <x/>
    </i>
    <i i="1">
      <x v="1"/>
    </i>
  </colItems>
  <dataFields count="2">
    <dataField name="Planned Revenues " fld="3" baseField="2" baseItem="4"/>
    <dataField name="Actual Revenues " fld="4" baseField="2" baseItem="4"/>
  </dataFields>
  <formats count="1">
    <format dxfId="4">
      <pivotArea collapsedLevelsAreSubtotals="1" fieldPosition="0">
        <references count="1">
          <reference field="2" count="0"/>
        </references>
      </pivotArea>
    </format>
  </formats>
  <chartFormats count="2">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3CBC226-8840-4DE3-8210-7A9B6590CC9B}" name="PivotTable12" cacheId="4"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A58:C64" firstHeaderRow="0" firstDataRow="1" firstDataCol="1"/>
  <pivotFields count="5">
    <pivotField showAll="0"/>
    <pivotField showAll="0">
      <items count="4">
        <item x="0"/>
        <item x="1"/>
        <item x="2"/>
        <item t="default"/>
      </items>
    </pivotField>
    <pivotField axis="axisRow" showAll="0">
      <items count="7">
        <item x="2"/>
        <item x="1"/>
        <item x="3"/>
        <item x="5"/>
        <item x="0"/>
        <item x="4"/>
        <item t="default"/>
      </items>
    </pivotField>
    <pivotField dataField="1" numFmtId="1" showAll="0"/>
    <pivotField dataField="1" numFmtId="1" showAll="0"/>
  </pivotFields>
  <rowFields count="1">
    <field x="2"/>
  </rowFields>
  <rowItems count="6">
    <i>
      <x/>
    </i>
    <i>
      <x v="1"/>
    </i>
    <i>
      <x v="2"/>
    </i>
    <i>
      <x v="3"/>
    </i>
    <i>
      <x v="4"/>
    </i>
    <i>
      <x v="5"/>
    </i>
  </rowItems>
  <colFields count="1">
    <field x="-2"/>
  </colFields>
  <colItems count="2">
    <i>
      <x/>
    </i>
    <i i="1">
      <x v="1"/>
    </i>
  </colItems>
  <dataFields count="2">
    <dataField name="Planned " fld="3" baseField="2" baseItem="0"/>
    <dataField name="Actual " fld="4" baseField="2" baseItem="0"/>
  </dataFields>
  <formats count="1">
    <format dxfId="5">
      <pivotArea outline="0" collapsedLevelsAreSubtotals="1" fieldPosition="0"/>
    </format>
  </formats>
  <chartFormats count="2">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3BFEBCF-EB66-4D91-935D-073FBD34D072}" name="PivotTable35" cacheId="0"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location ref="A94:C100" firstHeaderRow="0" firstDataRow="1" firstDataCol="1"/>
  <pivotFields count="5">
    <pivotField showAll="0"/>
    <pivotField showAll="0">
      <items count="4">
        <item x="0"/>
        <item x="1"/>
        <item x="2"/>
        <item t="default"/>
      </items>
    </pivotField>
    <pivotField axis="axisRow" showAll="0" sortType="descending">
      <items count="7">
        <item x="2"/>
        <item x="1"/>
        <item x="3"/>
        <item x="5"/>
        <item x="0"/>
        <item x="4"/>
        <item t="default"/>
      </items>
      <autoSortScope>
        <pivotArea dataOnly="0" outline="0" fieldPosition="0">
          <references count="1">
            <reference field="4294967294" count="1" selected="0">
              <x v="0"/>
            </reference>
          </references>
        </pivotArea>
      </autoSortScope>
    </pivotField>
    <pivotField dataField="1" numFmtId="3" showAll="0"/>
    <pivotField dataField="1" numFmtId="3" showAll="0"/>
  </pivotFields>
  <rowFields count="1">
    <field x="2"/>
  </rowFields>
  <rowItems count="6">
    <i>
      <x v="5"/>
    </i>
    <i>
      <x v="4"/>
    </i>
    <i>
      <x/>
    </i>
    <i>
      <x v="1"/>
    </i>
    <i>
      <x v="3"/>
    </i>
    <i>
      <x v="2"/>
    </i>
  </rowItems>
  <colFields count="1">
    <field x="-2"/>
  </colFields>
  <colItems count="2">
    <i>
      <x/>
    </i>
    <i i="1">
      <x v="1"/>
    </i>
  </colItems>
  <dataFields count="2">
    <dataField name="Planned Revenues " fld="3" baseField="2" baseItem="4"/>
    <dataField name="Actual Revenues " fld="4" baseField="2" baseItem="4"/>
  </dataFields>
  <formats count="1">
    <format dxfId="6">
      <pivotArea outline="0" collapsedLevelsAreSubtotals="1" fieldPosition="0"/>
    </format>
  </formats>
  <chartFormats count="2">
    <chartFormat chart="3" format="4" series="1">
      <pivotArea type="data" outline="0" fieldPosition="0">
        <references count="1">
          <reference field="4294967294" count="1" selected="0">
            <x v="0"/>
          </reference>
        </references>
      </pivotArea>
    </chartFormat>
    <chartFormat chart="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E95129E-3CFA-49E5-A294-3216550C8D8C}" name="PivotTable10" cacheId="6"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A40:C46" firstHeaderRow="0" firstDataRow="1" firstDataCol="1"/>
  <pivotFields count="5">
    <pivotField showAll="0"/>
    <pivotField showAll="0">
      <items count="4">
        <item x="0"/>
        <item x="1"/>
        <item x="2"/>
        <item t="default"/>
      </items>
    </pivotField>
    <pivotField axis="axisRow" showAll="0">
      <items count="7">
        <item x="2"/>
        <item x="1"/>
        <item x="3"/>
        <item x="5"/>
        <item x="0"/>
        <item x="4"/>
        <item t="default"/>
      </items>
    </pivotField>
    <pivotField dataField="1" numFmtId="1" showAll="0"/>
    <pivotField dataField="1" numFmtId="1" showAll="0"/>
  </pivotFields>
  <rowFields count="1">
    <field x="2"/>
  </rowFields>
  <rowItems count="6">
    <i>
      <x/>
    </i>
    <i>
      <x v="1"/>
    </i>
    <i>
      <x v="2"/>
    </i>
    <i>
      <x v="3"/>
    </i>
    <i>
      <x v="4"/>
    </i>
    <i>
      <x v="5"/>
    </i>
  </rowItems>
  <colFields count="1">
    <field x="-2"/>
  </colFields>
  <colItems count="2">
    <i>
      <x/>
    </i>
    <i i="1">
      <x v="1"/>
    </i>
  </colItems>
  <dataFields count="2">
    <dataField name="Planned " fld="3" baseField="2" baseItem="0"/>
    <dataField name="Actual " fld="4" baseField="2" baseItem="0"/>
  </dataFields>
  <formats count="1">
    <format dxfId="7">
      <pivotArea outline="0" collapsedLevelsAreSubtotals="1" fieldPosition="0"/>
    </format>
  </formats>
  <chartFormats count="2">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8E1D303-A5C8-4882-A552-8AEC08016470}" name="PivotTable11" cacheId="5"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A49:C55" firstHeaderRow="0" firstDataRow="1" firstDataCol="1"/>
  <pivotFields count="5">
    <pivotField showAll="0"/>
    <pivotField showAll="0">
      <items count="4">
        <item x="0"/>
        <item x="1"/>
        <item x="2"/>
        <item t="default"/>
      </items>
    </pivotField>
    <pivotField axis="axisRow" showAll="0">
      <items count="7">
        <item x="2"/>
        <item x="1"/>
        <item x="3"/>
        <item x="5"/>
        <item x="0"/>
        <item x="4"/>
        <item t="default"/>
      </items>
    </pivotField>
    <pivotField dataField="1" numFmtId="1" showAll="0"/>
    <pivotField dataField="1" numFmtId="1" showAll="0"/>
  </pivotFields>
  <rowFields count="1">
    <field x="2"/>
  </rowFields>
  <rowItems count="6">
    <i>
      <x/>
    </i>
    <i>
      <x v="1"/>
    </i>
    <i>
      <x v="2"/>
    </i>
    <i>
      <x v="3"/>
    </i>
    <i>
      <x v="4"/>
    </i>
    <i>
      <x v="5"/>
    </i>
  </rowItems>
  <colFields count="1">
    <field x="-2"/>
  </colFields>
  <colItems count="2">
    <i>
      <x/>
    </i>
    <i i="1">
      <x v="1"/>
    </i>
  </colItems>
  <dataFields count="2">
    <dataField name="Planned " fld="3" baseField="2" baseItem="0"/>
    <dataField name="Actual " fld="4" baseField="2" baseItem="0"/>
  </dataFields>
  <formats count="1">
    <format dxfId="8">
      <pivotArea outline="0" collapsedLevelsAreSubtotals="1" fieldPosition="0"/>
    </format>
  </formats>
  <chartFormats count="2">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10089769-ACEA-4F7F-B4EC-9F6A1EAAAB21}" name="PivotTable9" cacheId="7"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A31:C37" firstHeaderRow="0" firstDataRow="1" firstDataCol="1"/>
  <pivotFields count="5">
    <pivotField showAll="0"/>
    <pivotField showAll="0">
      <items count="4">
        <item x="0"/>
        <item x="1"/>
        <item x="2"/>
        <item t="default"/>
      </items>
    </pivotField>
    <pivotField axis="axisRow" showAll="0">
      <items count="7">
        <item x="2"/>
        <item x="1"/>
        <item x="3"/>
        <item x="5"/>
        <item x="0"/>
        <item x="4"/>
        <item t="default"/>
      </items>
    </pivotField>
    <pivotField dataField="1" numFmtId="1" showAll="0"/>
    <pivotField dataField="1" numFmtId="3" showAll="0"/>
  </pivotFields>
  <rowFields count="1">
    <field x="2"/>
  </rowFields>
  <rowItems count="6">
    <i>
      <x/>
    </i>
    <i>
      <x v="1"/>
    </i>
    <i>
      <x v="2"/>
    </i>
    <i>
      <x v="3"/>
    </i>
    <i>
      <x v="4"/>
    </i>
    <i>
      <x v="5"/>
    </i>
  </rowItems>
  <colFields count="1">
    <field x="-2"/>
  </colFields>
  <colItems count="2">
    <i>
      <x/>
    </i>
    <i i="1">
      <x v="1"/>
    </i>
  </colItems>
  <dataFields count="2">
    <dataField name="Planned " fld="3" baseField="2" baseItem="0"/>
    <dataField name="Actual " fld="4" baseField="2" baseItem="0"/>
  </dataFields>
  <formats count="1">
    <format dxfId="9">
      <pivotArea collapsedLevelsAreSubtotals="1" fieldPosition="0">
        <references count="1">
          <reference field="2" count="0"/>
        </references>
      </pivotArea>
    </format>
  </formats>
  <chartFormats count="2">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A07A429D-1604-426D-8FAC-44F2FD026E53}" name="PivotTable32" cacheId="3"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5">
  <location ref="A67:C73" firstHeaderRow="0" firstDataRow="1" firstDataCol="1"/>
  <pivotFields count="5">
    <pivotField showAll="0"/>
    <pivotField showAll="0">
      <items count="4">
        <item x="0"/>
        <item x="1"/>
        <item x="2"/>
        <item t="default"/>
      </items>
    </pivotField>
    <pivotField axis="axisRow" showAll="0" sortType="descending">
      <items count="7">
        <item x="2"/>
        <item x="1"/>
        <item x="3"/>
        <item x="5"/>
        <item x="0"/>
        <item x="4"/>
        <item t="default"/>
      </items>
      <autoSortScope>
        <pivotArea dataOnly="0" outline="0" fieldPosition="0">
          <references count="1">
            <reference field="4294967294" count="1" selected="0">
              <x v="0"/>
            </reference>
          </references>
        </pivotArea>
      </autoSortScope>
    </pivotField>
    <pivotField dataField="1" numFmtId="3" showAll="0"/>
    <pivotField dataField="1" numFmtId="3" showAll="0"/>
  </pivotFields>
  <rowFields count="1">
    <field x="2"/>
  </rowFields>
  <rowItems count="6">
    <i>
      <x v="5"/>
    </i>
    <i>
      <x v="4"/>
    </i>
    <i>
      <x/>
    </i>
    <i>
      <x v="1"/>
    </i>
    <i>
      <x v="3"/>
    </i>
    <i>
      <x v="2"/>
    </i>
  </rowItems>
  <colFields count="1">
    <field x="-2"/>
  </colFields>
  <colItems count="2">
    <i>
      <x/>
    </i>
    <i i="1">
      <x v="1"/>
    </i>
  </colItems>
  <dataFields count="2">
    <dataField name="Planned Revenues " fld="3" baseField="2" baseItem="4"/>
    <dataField name="Actual Revenues " fld="4" baseField="2" baseItem="4"/>
  </dataFields>
  <formats count="1">
    <format dxfId="10">
      <pivotArea outline="0" collapsedLevelsAreSubtotals="1" fieldPosition="0"/>
    </format>
  </formats>
  <chartFormats count="2">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906DDF9E-ED18-4D4A-846A-D00DE58648C5}" sourceName="Month">
  <pivotTables>
    <pivotTable tabId="56" name="PivotTable9"/>
  </pivotTables>
  <data>
    <tabular pivotCacheId="2125327372">
      <items count="3">
        <i x="0" s="1"/>
        <i x="1"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 xr10:uid="{07FCF8E4-FE2B-43AF-8160-3E48CE083E41}" sourceName="Service">
  <pivotTables>
    <pivotTable tabId="56" name="PivotTable9"/>
  </pivotTables>
  <data>
    <tabular pivotCacheId="2125327372">
      <items count="6">
        <i x="2" s="1"/>
        <i x="1" s="1"/>
        <i x="3" s="1"/>
        <i x="5" s="1"/>
        <i x="0" s="1"/>
        <i x="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1" xr10:uid="{B42B5169-434D-4514-896D-3935D08DE15C}" sourceName="Month">
  <pivotTables>
    <pivotTable tabId="56" name="PivotTable10"/>
  </pivotTables>
  <data>
    <tabular pivotCacheId="1938301390">
      <items count="3">
        <i x="0" s="1"/>
        <i x="1"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1" xr10:uid="{36298039-971F-46B4-B1A5-EA1750BF88D5}" sourceName="Service">
  <pivotTables>
    <pivotTable tabId="56" name="PivotTable10"/>
  </pivotTables>
  <data>
    <tabular pivotCacheId="1938301390">
      <items count="6">
        <i x="2" s="1"/>
        <i x="1" s="1"/>
        <i x="3" s="1"/>
        <i x="5" s="1"/>
        <i x="0" s="1"/>
        <i x="4"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2" xr10:uid="{06D37DD9-BC22-4A5A-B712-85A09F67C688}" sourceName="Month">
  <pivotTables>
    <pivotTable tabId="56" name="PivotTable11"/>
  </pivotTables>
  <data>
    <tabular pivotCacheId="1001148367">
      <items count="3">
        <i x="0" s="1"/>
        <i x="1" s="1"/>
        <i x="2"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2" xr10:uid="{4BBC298F-092B-4F06-83FE-D8DF045043BE}" sourceName="Service">
  <pivotTables>
    <pivotTable tabId="56" name="PivotTable11"/>
  </pivotTables>
  <data>
    <tabular pivotCacheId="1001148367">
      <items count="6">
        <i x="2" s="1"/>
        <i x="1" s="1"/>
        <i x="3" s="1"/>
        <i x="5" s="1"/>
        <i x="0" s="1"/>
        <i x="4"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3" xr10:uid="{B95D6644-D5D7-4C58-892E-A8CD5B009601}" sourceName="Month">
  <pivotTables>
    <pivotTable tabId="56" name="PivotTable12"/>
  </pivotTables>
  <data>
    <tabular pivotCacheId="762672357">
      <items count="3">
        <i x="0" s="1"/>
        <i x="1" s="1"/>
        <i x="2"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3" xr10:uid="{198DCFC8-9936-4504-B15D-69D50AF4B121}" sourceName="Service">
  <pivotTables>
    <pivotTable tabId="56" name="PivotTable12"/>
  </pivotTables>
  <data>
    <tabular pivotCacheId="762672357">
      <items count="6">
        <i x="2" s="1"/>
        <i x="1" s="1"/>
        <i x="3" s="1"/>
        <i x="5" s="1"/>
        <i x="0" s="1"/>
        <i x="4"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4" xr10:uid="{0BCBFE55-D0B7-4DCE-AE30-EE1E112AFB1F}" sourceName="Month">
  <pivotTables>
    <pivotTable tabId="56" name="PivotTable32"/>
  </pivotTables>
  <data>
    <tabular pivotCacheId="1953666276">
      <items count="3">
        <i x="0" s="1"/>
        <i x="1" s="1"/>
        <i x="2"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5" xr10:uid="{FCDC46C3-C8B8-4642-9209-9D869220F8CB}" sourceName="Month">
  <pivotTables>
    <pivotTable tabId="56" name="PivotTable33"/>
  </pivotTables>
  <data>
    <tabular pivotCacheId="810689017">
      <items count="3">
        <i x="0" s="1"/>
        <i x="1" s="1"/>
        <i x="2"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6" xr10:uid="{2D29CD36-AF2F-4124-AFF8-24DCE4C20594}" sourceName="Month">
  <pivotTables>
    <pivotTable tabId="56" name="PivotTable34"/>
  </pivotTables>
  <data>
    <tabular pivotCacheId="1413300532">
      <items count="3">
        <i x="0" s="1"/>
        <i x="1" s="1"/>
        <i x="2"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7" xr10:uid="{3FC86793-5FCA-4473-AD18-88D9C4222429}" sourceName="Month">
  <pivotTables>
    <pivotTable tabId="56" name="PivotTable35"/>
  </pivotTables>
  <data>
    <tabular pivotCacheId="141466082">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xr10:uid="{BB97E679-1D03-47D6-9E9D-81D88253E522}" cache="Slicer_Month" caption="Month" rowHeight="241300"/>
  <slicer name="Service" xr10:uid="{8122171A-D3B3-4655-BFDC-BBA72B727F79}" cache="Slicer_Service" caption="Service" rowHeight="241300"/>
  <slicer name="Month 1" xr10:uid="{36F085B7-CA7C-496E-AEE9-39E79D9B32EA}" cache="Slicer_Month1" caption="Month" rowHeight="241300"/>
  <slicer name="Service 1" xr10:uid="{D1DFCFF4-BCE0-429A-93EC-8BF3B4732202}" cache="Slicer_Service1" caption="Service" rowHeight="241300"/>
  <slicer name="Month 2" xr10:uid="{63E99FE8-53DF-4501-B0F6-E2D3BD508045}" cache="Slicer_Month2" caption="Month" rowHeight="241300"/>
  <slicer name="Service 2" xr10:uid="{92C80D4C-6FF4-4981-A1C5-3B208FF235AF}" cache="Slicer_Service2" caption="Service" rowHeight="241300"/>
  <slicer name="Month 3" xr10:uid="{030DE4AE-28CF-4E7F-894F-B7337B4ED54F}" cache="Slicer_Month3" caption="Month" rowHeight="241300"/>
  <slicer name="Service 3" xr10:uid="{1BE0BAB0-E2D0-4F69-B654-D428CB5EA4A3}" cache="Slicer_Service3" caption="Service" rowHeight="241300"/>
  <slicer name="Month 4" xr10:uid="{6394CA86-2A4B-4C29-AE58-97E20A8BD5C7}" cache="Slicer_Month4" caption="Month" rowHeight="241300"/>
  <slicer name="Month 5" xr10:uid="{29B5B7F8-86E7-42A1-B6C5-4B258BE466E5}" cache="Slicer_Month5" caption="Month" rowHeight="241300"/>
  <slicer name="Month 6" xr10:uid="{85A2FABE-4A52-418A-83AF-F2C364C55632}" cache="Slicer_Month6" caption="Month" rowHeight="241300"/>
  <slicer name="Month 7" xr10:uid="{D3F5CD63-D1D0-4168-ADAB-6A316DA8C9DF}" cache="Slicer_Month7" caption="Month"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D753DA4-B142-449D-8A97-DB48543FA431}" name="Loan_1" displayName="Loan_1" ref="B12:H372" totalsRowShown="0" dataDxfId="56" tableBorderDxfId="55" headerRowCellStyle="Heading 3">
  <autoFilter ref="B12:H372"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No." dataCellStyle="Comma">
      <calculatedColumnFormula>IFERROR(IF(Loan_Not_Paid*Values_Entered,Payment_Number,""), "")</calculatedColumnFormula>
    </tableColumn>
    <tableColumn id="2" xr3:uid="{00000000-0010-0000-0000-000002000000}" name="Payment_x000a_Date" dataCellStyle="Date">
      <calculatedColumnFormula>IFERROR(IF(Loan_Not_Paid*Values_Entered,Payment_Date,""), "")</calculatedColumnFormula>
    </tableColumn>
    <tableColumn id="3" xr3:uid="{00000000-0010-0000-0000-000003000000}" name="Beginning_x000a_Balance" dataDxfId="54">
      <calculatedColumnFormula>IFERROR(IF(Loan_Not_Paid*Values_Entered,Beginning_Balance,""), "")</calculatedColumnFormula>
    </tableColumn>
    <tableColumn id="4" xr3:uid="{00000000-0010-0000-0000-000004000000}" name="Payment" dataDxfId="53">
      <calculatedColumnFormula>IFERROR(IF(Loan_Not_Paid*Values_Entered,Monthly_Payment,""), "")</calculatedColumnFormula>
    </tableColumn>
    <tableColumn id="5" xr3:uid="{00000000-0010-0000-0000-000005000000}" name="Principal" dataDxfId="52">
      <calculatedColumnFormula>IFERROR(IF(Loan_Not_Paid*Values_Entered,Principal,""), "")</calculatedColumnFormula>
    </tableColumn>
    <tableColumn id="6" xr3:uid="{00000000-0010-0000-0000-000006000000}" name="Interest" dataDxfId="51">
      <calculatedColumnFormula>IFERROR(IF(Loan_Not_Paid*Values_Entered,Interest,""), "")</calculatedColumnFormula>
    </tableColumn>
    <tableColumn id="7" xr3:uid="{00000000-0010-0000-0000-000007000000}" name="Ending_x000a_Balance" dataDxfId="50">
      <calculatedColumnFormula>IFERROR(IF(Loan_Not_Paid*Values_Entered,Ending_Balance,""), "")</calculatedColumnFormula>
    </tableColumn>
  </tableColumns>
  <tableStyleInfo showFirstColumn="0" showLastColumn="0" showRowStripes="1" showColumnStripes="0"/>
  <extLst>
    <ext xmlns:x14="http://schemas.microsoft.com/office/spreadsheetml/2009/9/main" uri="{504A1905-F514-4f6f-8877-14C23A59335A}">
      <x14:table altTextSummary="Track Payment Number, Payment Date, Beginning Balance, Payment, Principal, Interest amounts, and Ending Balanc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5A89DE1-4ECA-4DF5-93B9-BF9A0EBE32EA}" name="Loan_2" displayName="Loan_2" ref="B12:H372" totalsRowShown="0" dataDxfId="43" tableBorderDxfId="42" headerRowCellStyle="Heading 3">
  <autoFilter ref="B12:H372"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582843C-7AA1-4C79-8977-6B28C5F6F063}" name="No." dataCellStyle="Comma">
      <calculatedColumnFormula>IFERROR(IF(Loan_Not_Paid*Values_Entered,Payment_Number,""), "")</calculatedColumnFormula>
    </tableColumn>
    <tableColumn id="2" xr3:uid="{C7DD0BFC-B41E-4B8E-A19E-9266946A5EF0}" name="Payment_x000a_Date" dataCellStyle="Date">
      <calculatedColumnFormula>IFERROR(IF(Loan_Not_Paid*Values_Entered,Payment_Date,""), "")</calculatedColumnFormula>
    </tableColumn>
    <tableColumn id="3" xr3:uid="{12CE5783-7E85-4402-B17A-894F40BA08C8}" name="Beginning_x000a_Balance" dataDxfId="41">
      <calculatedColumnFormula>IFERROR(IF(Loan_Not_Paid*Values_Entered,Beginning_Balance,""), "")</calculatedColumnFormula>
    </tableColumn>
    <tableColumn id="4" xr3:uid="{3C1C13E8-1F3E-431E-A650-F9EF87BD7B41}" name="Payment" dataDxfId="40">
      <calculatedColumnFormula>IFERROR(IF(Loan_Not_Paid*Values_Entered,Monthly_Payment,""), "")</calculatedColumnFormula>
    </tableColumn>
    <tableColumn id="5" xr3:uid="{AB1B8E60-6B47-4F57-A0F5-B1AFC2740761}" name="Principal" dataDxfId="39">
      <calculatedColumnFormula>IFERROR(IF(Loan_Not_Paid*Values_Entered,Principal,""), "")</calculatedColumnFormula>
    </tableColumn>
    <tableColumn id="6" xr3:uid="{59DDF0A1-43B8-4139-A9F6-9E833630B454}" name="Interest" dataDxfId="38">
      <calculatedColumnFormula>IFERROR(IF(Loan_Not_Paid*Values_Entered,Interest,""), "")</calculatedColumnFormula>
    </tableColumn>
    <tableColumn id="7" xr3:uid="{7DC849D4-3B55-4270-B96B-A0509EFA01BD}" name="Ending_x000a_Balance" dataDxfId="37">
      <calculatedColumnFormula>IFERROR(IF(Loan_Not_Paid*Values_Entered,Ending_Balance,""), "")</calculatedColumnFormula>
    </tableColumn>
  </tableColumns>
  <tableStyleInfo showFirstColumn="0" showLastColumn="0" showRowStripes="1" showColumnStripes="0"/>
  <extLst>
    <ext xmlns:x14="http://schemas.microsoft.com/office/spreadsheetml/2009/9/main" uri="{504A1905-F514-4f6f-8877-14C23A59335A}">
      <x14:table altTextSummary="Track Payment Number, Payment Date, Beginning Balance, Payment, Principal, Interest amounts, and Ending Balanc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658256D-5D51-46D9-A4C6-F077A0C37B2F}" name="Loan_3" displayName="Loan_3" ref="B12:H372" totalsRowShown="0" dataDxfId="30" tableBorderDxfId="29" headerRowCellStyle="Heading 3">
  <autoFilter ref="B12:H372"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BB15B48-4FAB-41EF-8044-9B54C01765BE}" name="No." dataCellStyle="Comma">
      <calculatedColumnFormula>IFERROR(IF(Loan_Not_Paid*Values_Entered,Payment_Number,""), "")</calculatedColumnFormula>
    </tableColumn>
    <tableColumn id="2" xr3:uid="{AD4A3B55-EC18-45FA-8722-9FC44A422ABB}" name="Payment_x000a_Date" dataCellStyle="Date">
      <calculatedColumnFormula>IFERROR(IF(Loan_Not_Paid*Values_Entered,Payment_Date,""), "")</calculatedColumnFormula>
    </tableColumn>
    <tableColumn id="3" xr3:uid="{537916D1-BBAA-45FC-B74A-82E474E159D5}" name="Beginning_x000a_Balance" dataDxfId="28">
      <calculatedColumnFormula>IFERROR(IF(Loan_Not_Paid*Values_Entered,Beginning_Balance,""), "")</calculatedColumnFormula>
    </tableColumn>
    <tableColumn id="4" xr3:uid="{4066DDED-350D-4E4E-B787-E2F91C416713}" name="Payment" dataDxfId="27">
      <calculatedColumnFormula>IFERROR(IF(Loan_Not_Paid*Values_Entered,Monthly_Payment,""), "")</calculatedColumnFormula>
    </tableColumn>
    <tableColumn id="5" xr3:uid="{699F93D5-468B-4E8A-88F3-9E7E84C61329}" name="Principal" dataDxfId="26">
      <calculatedColumnFormula>IFERROR(IF(Loan_Not_Paid*Values_Entered,Principal,""), "")</calculatedColumnFormula>
    </tableColumn>
    <tableColumn id="6" xr3:uid="{BB04735C-493C-41E0-ACA3-CBC6C14CF78B}" name="Interest" dataDxfId="25">
      <calculatedColumnFormula>IFERROR(IF(Loan_Not_Paid*Values_Entered,Interest,""), "")</calculatedColumnFormula>
    </tableColumn>
    <tableColumn id="7" xr3:uid="{508C6F4B-90DB-4A2C-928F-26B674DF448B}" name="Ending_x000a_Balance" dataDxfId="24">
      <calculatedColumnFormula>IFERROR(IF(Loan_Not_Paid*Values_Entered,Ending_Balance,""), "")</calculatedColumnFormula>
    </tableColumn>
  </tableColumns>
  <tableStyleInfo showFirstColumn="0" showLastColumn="0" showRowStripes="1" showColumnStripes="0"/>
  <extLst>
    <ext xmlns:x14="http://schemas.microsoft.com/office/spreadsheetml/2009/9/main" uri="{504A1905-F514-4f6f-8877-14C23A59335A}">
      <x14:table altTextSummary="Track Payment Number, Payment Date, Beginning Balance, Payment, Principal, Interest amounts, and Ending Balanc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5F8B15D-5DAB-4A9E-A42A-E146D280B742}" name="Loan_4" displayName="Loan_4" ref="B12:H372" totalsRowShown="0" dataDxfId="17" tableBorderDxfId="16" headerRowCellStyle="Heading 3">
  <autoFilter ref="B12:H372"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D9EC7AB-2CBB-47D7-BD43-E33C6EB4D935}" name="No." dataCellStyle="Comma">
      <calculatedColumnFormula>IFERROR(IF(Loan_Not_Paid*Values_Entered,Payment_Number,""), "")</calculatedColumnFormula>
    </tableColumn>
    <tableColumn id="2" xr3:uid="{DDF9CC59-800E-4B61-8B9B-CC28C56D74E8}" name="Payment_x000a_Date" dataCellStyle="Date">
      <calculatedColumnFormula>IFERROR(IF(Loan_Not_Paid*Values_Entered,Payment_Date,""), "")</calculatedColumnFormula>
    </tableColumn>
    <tableColumn id="3" xr3:uid="{CFD68D40-9361-43FF-9D68-B74B20D3F41B}" name="Beginning_x000a_Balance" dataDxfId="15">
      <calculatedColumnFormula>IFERROR(IF(Loan_Not_Paid*Values_Entered,Beginning_Balance,""), "")</calculatedColumnFormula>
    </tableColumn>
    <tableColumn id="4" xr3:uid="{CDA7708C-B8D5-46ED-919F-42FDB906512B}" name="Payment" dataDxfId="14">
      <calculatedColumnFormula>IFERROR(IF(Loan_Not_Paid*Values_Entered,Monthly_Payment,""), "")</calculatedColumnFormula>
    </tableColumn>
    <tableColumn id="5" xr3:uid="{68B074D0-7EBD-423E-B265-8D5035033332}" name="Principal" dataDxfId="13">
      <calculatedColumnFormula>IFERROR(IF(Loan_Not_Paid*Values_Entered,Principal,""), "")</calculatedColumnFormula>
    </tableColumn>
    <tableColumn id="6" xr3:uid="{C3870732-A6B9-48FE-A5AB-3A013250B302}" name="Interest" dataDxfId="12">
      <calculatedColumnFormula>IFERROR(IF(Loan_Not_Paid*Values_Entered,Interest,""), "")</calculatedColumnFormula>
    </tableColumn>
    <tableColumn id="7" xr3:uid="{93B67D33-6509-49AB-9421-BC4AFB83594A}" name="Ending_x000a_Balance" dataDxfId="11">
      <calculatedColumnFormula>IFERROR(IF(Loan_Not_Paid*Values_Entered,Ending_Balance,""), "")</calculatedColumnFormula>
    </tableColumn>
  </tableColumns>
  <tableStyleInfo showFirstColumn="0" showLastColumn="0" showRowStripes="1" showColumnStripes="0"/>
  <extLst>
    <ext xmlns:x14="http://schemas.microsoft.com/office/spreadsheetml/2009/9/main" uri="{504A1905-F514-4f6f-8877-14C23A59335A}">
      <x14:table altTextSummary="Track Payment Number, Payment Date, Beginning Balance, Payment, Principal, Interest amounts, and Ending Balan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rinterSettings" Target="../printerSettings/printerSettings20.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FD951-42C3-46AD-9A8D-78AB9A25E575}">
  <dimension ref="A1:E15"/>
  <sheetViews>
    <sheetView showGridLines="0" workbookViewId="0">
      <selection activeCell="K10" sqref="K10"/>
    </sheetView>
  </sheetViews>
  <sheetFormatPr defaultRowHeight="14.5" x14ac:dyDescent="0.35"/>
  <cols>
    <col min="1" max="2" width="3.7265625" style="1" customWidth="1"/>
  </cols>
  <sheetData>
    <row r="1" spans="4:5" s="1" customFormat="1" x14ac:dyDescent="0.35"/>
    <row r="2" spans="4:5" s="1" customFormat="1" x14ac:dyDescent="0.35"/>
    <row r="12" spans="4:5" ht="33.5" x14ac:dyDescent="0.75">
      <c r="D12" s="184" t="s">
        <v>241</v>
      </c>
    </row>
    <row r="13" spans="4:5" ht="26" x14ac:dyDescent="0.6">
      <c r="D13" s="185" t="s">
        <v>242</v>
      </c>
    </row>
    <row r="14" spans="4:5" ht="26" x14ac:dyDescent="0.6">
      <c r="D14" s="185" t="s">
        <v>243</v>
      </c>
      <c r="E14" s="183"/>
    </row>
    <row r="15" spans="4:5" ht="26" x14ac:dyDescent="0.6">
      <c r="D15" s="185" t="s">
        <v>244</v>
      </c>
      <c r="E15" s="18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E30E2-F30B-4DE5-B51D-6FDC56648C01}">
  <dimension ref="A2:AC21"/>
  <sheetViews>
    <sheetView showGridLines="0" zoomScale="90" zoomScaleNormal="90" workbookViewId="0">
      <selection activeCell="B15" sqref="B15"/>
    </sheetView>
  </sheetViews>
  <sheetFormatPr defaultRowHeight="14.5" x14ac:dyDescent="0.35"/>
  <cols>
    <col min="1" max="1" width="3.1796875" customWidth="1"/>
    <col min="2" max="2" width="16" customWidth="1"/>
    <col min="4" max="10" width="10.7265625" customWidth="1"/>
    <col min="12" max="12" width="16" customWidth="1"/>
  </cols>
  <sheetData>
    <row r="2" spans="1:29" ht="21.5" thickBot="1" x14ac:dyDescent="0.55000000000000004">
      <c r="B2" s="221" t="s">
        <v>258</v>
      </c>
      <c r="U2" s="7"/>
    </row>
    <row r="3" spans="1:29" x14ac:dyDescent="0.35">
      <c r="B3" s="222"/>
      <c r="C3" s="16"/>
      <c r="D3" s="16"/>
      <c r="E3" s="16"/>
      <c r="F3" s="16"/>
      <c r="G3" s="16"/>
      <c r="H3" s="16"/>
      <c r="I3" s="16"/>
      <c r="J3" s="16"/>
      <c r="K3" s="16"/>
      <c r="L3" s="16"/>
      <c r="M3" s="16"/>
      <c r="N3" s="16"/>
      <c r="O3" s="16"/>
      <c r="P3" s="16"/>
      <c r="Q3" s="16"/>
      <c r="R3" s="16"/>
      <c r="S3" s="16"/>
      <c r="T3" s="16"/>
      <c r="U3" s="7"/>
    </row>
    <row r="4" spans="1:29" ht="15" thickBot="1" x14ac:dyDescent="0.4">
      <c r="B4" s="223" t="s">
        <v>259</v>
      </c>
      <c r="C4" s="14"/>
      <c r="D4" s="271" t="s">
        <v>24</v>
      </c>
      <c r="E4" s="271"/>
      <c r="F4" s="271"/>
      <c r="G4" s="271"/>
      <c r="H4" s="271"/>
      <c r="I4" s="271"/>
      <c r="J4" s="14"/>
      <c r="K4" s="14"/>
      <c r="L4" s="223" t="s">
        <v>268</v>
      </c>
      <c r="M4" s="14"/>
      <c r="N4" s="271" t="s">
        <v>24</v>
      </c>
      <c r="O4" s="271"/>
      <c r="P4" s="271"/>
      <c r="Q4" s="271"/>
      <c r="R4" s="271"/>
      <c r="S4" s="271"/>
      <c r="T4" s="271"/>
      <c r="AA4" s="224"/>
      <c r="AB4" s="224"/>
      <c r="AC4" s="224"/>
    </row>
    <row r="5" spans="1:29" x14ac:dyDescent="0.35">
      <c r="C5" s="6"/>
      <c r="D5" s="6"/>
      <c r="E5" s="6"/>
      <c r="F5" s="6"/>
      <c r="G5" s="6"/>
      <c r="H5" s="6"/>
      <c r="V5" s="7"/>
      <c r="X5" s="7"/>
      <c r="Y5" s="7"/>
      <c r="Z5" s="7"/>
      <c r="AA5" s="7"/>
      <c r="AB5" s="7"/>
      <c r="AC5" s="7"/>
    </row>
    <row r="6" spans="1:29" ht="15" customHeight="1" x14ac:dyDescent="0.35">
      <c r="B6" s="220" t="s">
        <v>260</v>
      </c>
      <c r="D6" s="272" t="s">
        <v>267</v>
      </c>
      <c r="E6" s="272"/>
      <c r="F6" s="272"/>
      <c r="G6" s="272"/>
      <c r="H6" s="272"/>
      <c r="I6" s="272"/>
      <c r="L6" s="112"/>
      <c r="N6" t="s">
        <v>262</v>
      </c>
      <c r="V6" s="7"/>
      <c r="X6" s="7"/>
      <c r="Y6" s="7"/>
      <c r="Z6" s="7"/>
      <c r="AA6" s="7"/>
      <c r="AB6" s="7"/>
      <c r="AC6" s="7"/>
    </row>
    <row r="7" spans="1:29" ht="15" customHeight="1" x14ac:dyDescent="0.35">
      <c r="B7" s="2" t="s">
        <v>261</v>
      </c>
      <c r="D7" s="272" t="s">
        <v>266</v>
      </c>
      <c r="E7" s="272"/>
      <c r="F7" s="272"/>
      <c r="G7" s="272"/>
      <c r="H7" s="272"/>
      <c r="I7" s="272"/>
      <c r="L7" s="15" t="s">
        <v>264</v>
      </c>
      <c r="N7" t="s">
        <v>263</v>
      </c>
    </row>
    <row r="8" spans="1:29" x14ac:dyDescent="0.35">
      <c r="L8" s="19" t="s">
        <v>269</v>
      </c>
      <c r="N8" s="7" t="s">
        <v>272</v>
      </c>
    </row>
    <row r="9" spans="1:29" x14ac:dyDescent="0.35">
      <c r="L9" s="7" t="s">
        <v>270</v>
      </c>
      <c r="N9" s="15" t="s">
        <v>265</v>
      </c>
    </row>
    <row r="10" spans="1:29" s="7" customFormat="1" x14ac:dyDescent="0.35">
      <c r="B10" s="15"/>
      <c r="C10"/>
    </row>
    <row r="11" spans="1:29" s="7" customFormat="1" ht="21.5" thickBot="1" x14ac:dyDescent="0.55000000000000004">
      <c r="B11" s="225" t="s">
        <v>273</v>
      </c>
      <c r="C11" s="14"/>
      <c r="D11" s="14"/>
      <c r="E11" s="14"/>
      <c r="F11" s="14"/>
      <c r="G11" s="14"/>
      <c r="H11" s="14"/>
      <c r="I11" s="14"/>
      <c r="J11" s="14"/>
      <c r="K11" s="14"/>
      <c r="L11" s="14"/>
      <c r="M11" s="14"/>
      <c r="N11" s="14"/>
      <c r="O11" s="14"/>
      <c r="P11" s="14"/>
      <c r="Q11" s="14"/>
      <c r="R11" s="14"/>
      <c r="S11" s="14"/>
      <c r="T11" s="14"/>
    </row>
    <row r="13" spans="1:29" ht="15" thickBot="1" x14ac:dyDescent="0.4">
      <c r="A13" s="197"/>
      <c r="B13" s="203" t="s">
        <v>249</v>
      </c>
      <c r="D13" s="271" t="s">
        <v>24</v>
      </c>
      <c r="E13" s="271"/>
      <c r="F13" s="271"/>
      <c r="G13" s="271"/>
      <c r="H13" s="271"/>
      <c r="I13" s="271"/>
      <c r="J13" s="271"/>
      <c r="K13" s="204"/>
      <c r="L13" s="203" t="s">
        <v>250</v>
      </c>
      <c r="M13" s="204"/>
      <c r="N13" s="271" t="s">
        <v>24</v>
      </c>
      <c r="O13" s="271"/>
      <c r="P13" s="271"/>
      <c r="Q13" s="271"/>
      <c r="R13" s="271"/>
      <c r="S13" s="271"/>
      <c r="T13" s="271"/>
      <c r="U13" s="204"/>
    </row>
    <row r="14" spans="1:29" s="65" customFormat="1" x14ac:dyDescent="0.35">
      <c r="A14" s="197"/>
      <c r="B14" s="198"/>
      <c r="C14" s="198"/>
      <c r="D14" s="198"/>
      <c r="E14" s="198"/>
      <c r="F14" s="198"/>
      <c r="G14" s="198"/>
      <c r="H14" s="198"/>
      <c r="I14" s="198"/>
      <c r="J14" s="198"/>
      <c r="K14" s="198"/>
      <c r="L14" s="198"/>
      <c r="M14" s="198"/>
      <c r="N14" s="198"/>
      <c r="O14" s="198"/>
      <c r="P14" s="198"/>
      <c r="Q14" s="198"/>
      <c r="R14" s="198"/>
      <c r="S14" s="198"/>
      <c r="T14" s="198"/>
      <c r="U14" s="197"/>
    </row>
    <row r="15" spans="1:29" ht="30" customHeight="1" x14ac:dyDescent="0.35">
      <c r="A15" s="3"/>
      <c r="B15" s="202" t="s">
        <v>246</v>
      </c>
      <c r="D15" s="274" t="s">
        <v>284</v>
      </c>
      <c r="E15" s="274"/>
      <c r="F15" s="274"/>
      <c r="G15" s="274"/>
      <c r="H15" s="274"/>
      <c r="I15" s="274"/>
      <c r="J15" s="274"/>
      <c r="K15" s="199"/>
      <c r="L15" s="205" t="s">
        <v>252</v>
      </c>
      <c r="M15" s="199"/>
      <c r="N15" s="273" t="s">
        <v>253</v>
      </c>
      <c r="O15" s="273"/>
      <c r="P15" s="273"/>
      <c r="Q15" s="273"/>
      <c r="R15" s="273"/>
      <c r="S15" s="273"/>
      <c r="T15" s="273"/>
      <c r="U15" s="199"/>
    </row>
    <row r="16" spans="1:29" ht="15" customHeight="1" x14ac:dyDescent="0.35">
      <c r="A16" s="3"/>
    </row>
    <row r="17" spans="2:21" ht="30" customHeight="1" x14ac:dyDescent="0.35">
      <c r="B17" s="201" t="s">
        <v>247</v>
      </c>
      <c r="C17" s="200"/>
      <c r="D17" s="274" t="s">
        <v>285</v>
      </c>
      <c r="E17" s="274"/>
      <c r="F17" s="274"/>
      <c r="G17" s="274"/>
      <c r="H17" s="274"/>
      <c r="I17" s="274"/>
      <c r="J17" s="274"/>
      <c r="K17" s="199"/>
      <c r="L17" s="205" t="s">
        <v>254</v>
      </c>
      <c r="M17" s="199"/>
      <c r="N17" s="273" t="s">
        <v>255</v>
      </c>
      <c r="O17" s="273"/>
      <c r="P17" s="273"/>
      <c r="Q17" s="273"/>
      <c r="R17" s="273"/>
      <c r="S17" s="273"/>
      <c r="T17" s="273"/>
      <c r="U17" s="199"/>
    </row>
    <row r="19" spans="2:21" ht="30" customHeight="1" x14ac:dyDescent="0.35">
      <c r="B19" s="201" t="s">
        <v>248</v>
      </c>
      <c r="D19" s="274" t="s">
        <v>286</v>
      </c>
      <c r="E19" s="274"/>
      <c r="F19" s="274"/>
      <c r="G19" s="274"/>
      <c r="H19" s="274"/>
      <c r="I19" s="274"/>
      <c r="J19" s="274"/>
      <c r="L19" s="205" t="s">
        <v>256</v>
      </c>
      <c r="M19" s="199"/>
      <c r="N19" s="273" t="s">
        <v>255</v>
      </c>
      <c r="O19" s="273"/>
      <c r="P19" s="273"/>
      <c r="Q19" s="273"/>
      <c r="R19" s="273"/>
      <c r="S19" s="273"/>
      <c r="T19" s="273"/>
    </row>
    <row r="21" spans="2:21" ht="30" customHeight="1" x14ac:dyDescent="0.35">
      <c r="B21" s="201" t="s">
        <v>251</v>
      </c>
      <c r="D21" s="273" t="s">
        <v>257</v>
      </c>
      <c r="E21" s="273"/>
      <c r="F21" s="273"/>
      <c r="G21" s="273"/>
      <c r="H21" s="273"/>
      <c r="I21" s="273"/>
      <c r="J21" s="273"/>
    </row>
  </sheetData>
  <mergeCells count="13">
    <mergeCell ref="N4:T4"/>
    <mergeCell ref="D6:I6"/>
    <mergeCell ref="D7:I7"/>
    <mergeCell ref="D4:I4"/>
    <mergeCell ref="D21:J21"/>
    <mergeCell ref="D13:J13"/>
    <mergeCell ref="N15:T15"/>
    <mergeCell ref="N17:T17"/>
    <mergeCell ref="N19:T19"/>
    <mergeCell ref="N13:T13"/>
    <mergeCell ref="D15:J15"/>
    <mergeCell ref="D17:J17"/>
    <mergeCell ref="D19:J19"/>
  </mergeCells>
  <hyperlinks>
    <hyperlink ref="B15" location="'P&amp;L Input Sheet'!A1" display="P&amp;L Input Sheet" xr:uid="{3A5FD2B5-C24D-4810-8F15-281FD7E197AF}"/>
    <hyperlink ref="B17" location="'Balance Sheet Input Sheet'!A1" display="Balance Sheet Input Sheet" xr:uid="{1EFC06B0-3440-4963-852F-507B08F838FB}"/>
    <hyperlink ref="B19" location="'Cashflow Statement Input Sheet'!A1" display="Cashflow Statement Input Sheet" xr:uid="{1F9889FE-E553-445A-8008-068ECD214443}"/>
    <hyperlink ref="B21" location="'Planning Input Sheet'!A1" display="Planning Input Sheet" xr:uid="{ED35DE95-5418-4A81-A6BA-AEABDD0E1CC2}"/>
    <hyperlink ref="L15" location="'5 Year BP'!A1" display="BP Output Sheet" xr:uid="{9A9F499C-927C-4791-97B0-28510FB078A6}"/>
    <hyperlink ref="L17" location="'Budget Output- Monthly'!A1" display="BP Output Sheet" xr:uid="{BA1B40A7-DDF8-4CD4-B56D-FA7183F6277B}"/>
    <hyperlink ref="L19" location="'Cashflow Forecast- Monthly'!A1" display="Cashflow Output Sheet" xr:uid="{43BB4E35-7EE5-4C0A-B95E-F6981C6E89BB}"/>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08B0E-C8C5-4D24-AB68-2C5E86885A77}">
  <dimension ref="A1"/>
  <sheetViews>
    <sheetView showGridLines="0" zoomScale="70" zoomScaleNormal="70" workbookViewId="0">
      <selection activeCell="AA13" sqref="AA13"/>
    </sheetView>
  </sheetViews>
  <sheetFormatPr defaultRowHeight="14.5" x14ac:dyDescent="0.35"/>
  <sheetData/>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884DD-08A4-4217-B8AC-3D9B780368BE}">
  <sheetPr>
    <tabColor theme="0" tint="-0.499984740745262"/>
  </sheetPr>
  <dimension ref="A1:G16"/>
  <sheetViews>
    <sheetView showGridLines="0" zoomScale="85" zoomScaleNormal="85" workbookViewId="0">
      <selection activeCell="C2" sqref="C2"/>
    </sheetView>
  </sheetViews>
  <sheetFormatPr defaultRowHeight="14.5" x14ac:dyDescent="0.35"/>
  <cols>
    <col min="1" max="1" width="23.26953125" customWidth="1"/>
    <col min="2" max="7" width="20.7265625" customWidth="1"/>
  </cols>
  <sheetData>
    <row r="1" spans="1:7" x14ac:dyDescent="0.35">
      <c r="A1" s="207"/>
      <c r="B1" s="208">
        <v>2022</v>
      </c>
      <c r="C1" s="208">
        <v>2023</v>
      </c>
      <c r="D1" s="208">
        <v>2024</v>
      </c>
      <c r="E1" s="208">
        <v>2025</v>
      </c>
      <c r="F1" s="208">
        <v>2026</v>
      </c>
      <c r="G1" s="208">
        <v>2027</v>
      </c>
    </row>
    <row r="2" spans="1:7" x14ac:dyDescent="0.35">
      <c r="A2" s="209" t="s">
        <v>94</v>
      </c>
      <c r="B2" s="258"/>
      <c r="C2" s="258"/>
      <c r="D2" s="258"/>
      <c r="E2" s="258"/>
      <c r="F2" s="258"/>
      <c r="G2" s="258"/>
    </row>
    <row r="3" spans="1:7" x14ac:dyDescent="0.35">
      <c r="A3" s="209" t="s">
        <v>23</v>
      </c>
      <c r="B3" s="258"/>
      <c r="C3" s="258"/>
      <c r="D3" s="258"/>
      <c r="E3" s="258"/>
      <c r="F3" s="258"/>
      <c r="G3" s="258"/>
    </row>
    <row r="4" spans="1:7" x14ac:dyDescent="0.35">
      <c r="A4" s="210" t="s">
        <v>50</v>
      </c>
      <c r="B4" s="215">
        <f>B2-B3</f>
        <v>0</v>
      </c>
      <c r="C4" s="215">
        <f t="shared" ref="C4" si="0">C2-C3</f>
        <v>0</v>
      </c>
      <c r="D4" s="215">
        <f t="shared" ref="D4:G4" si="1">D2-D3</f>
        <v>0</v>
      </c>
      <c r="E4" s="215">
        <f t="shared" si="1"/>
        <v>0</v>
      </c>
      <c r="F4" s="215">
        <f t="shared" si="1"/>
        <v>0</v>
      </c>
      <c r="G4" s="215">
        <f t="shared" si="1"/>
        <v>0</v>
      </c>
    </row>
    <row r="5" spans="1:7" x14ac:dyDescent="0.35">
      <c r="A5" s="209" t="s">
        <v>132</v>
      </c>
      <c r="B5" s="258"/>
      <c r="C5" s="258"/>
      <c r="D5" s="258"/>
      <c r="E5" s="258"/>
      <c r="F5" s="258"/>
      <c r="G5" s="258"/>
    </row>
    <row r="6" spans="1:7" x14ac:dyDescent="0.35">
      <c r="A6" s="209" t="s">
        <v>135</v>
      </c>
      <c r="B6" s="258"/>
      <c r="C6" s="258"/>
      <c r="D6" s="258"/>
      <c r="E6" s="258"/>
      <c r="F6" s="258"/>
      <c r="G6" s="258"/>
    </row>
    <row r="7" spans="1:7" x14ac:dyDescent="0.35">
      <c r="A7" s="209" t="s">
        <v>133</v>
      </c>
      <c r="B7" s="258"/>
      <c r="C7" s="258"/>
      <c r="D7" s="258"/>
      <c r="E7" s="258"/>
      <c r="F7" s="258"/>
      <c r="G7" s="258"/>
    </row>
    <row r="8" spans="1:7" x14ac:dyDescent="0.35">
      <c r="A8" s="211" t="s">
        <v>134</v>
      </c>
      <c r="B8" s="258"/>
      <c r="C8" s="258"/>
      <c r="D8" s="258"/>
      <c r="E8" s="258"/>
      <c r="F8" s="258"/>
      <c r="G8" s="258"/>
    </row>
    <row r="9" spans="1:7" x14ac:dyDescent="0.35">
      <c r="A9" s="212" t="s">
        <v>49</v>
      </c>
      <c r="B9" s="215">
        <f>B4-B5-B6-B7-B8</f>
        <v>0</v>
      </c>
      <c r="C9" s="215">
        <f t="shared" ref="C9" si="2">C4-C5-C6-C7-C8</f>
        <v>0</v>
      </c>
      <c r="D9" s="215">
        <f t="shared" ref="D9:G9" si="3">D4-D5-D6-D7-D8</f>
        <v>0</v>
      </c>
      <c r="E9" s="215">
        <f t="shared" si="3"/>
        <v>0</v>
      </c>
      <c r="F9" s="215">
        <f t="shared" si="3"/>
        <v>0</v>
      </c>
      <c r="G9" s="215">
        <f t="shared" si="3"/>
        <v>0</v>
      </c>
    </row>
    <row r="10" spans="1:7" x14ac:dyDescent="0.35">
      <c r="A10" s="213" t="s">
        <v>0</v>
      </c>
      <c r="B10" s="258"/>
      <c r="C10" s="258"/>
      <c r="D10" s="258"/>
      <c r="E10" s="258"/>
      <c r="F10" s="258"/>
      <c r="G10" s="258"/>
    </row>
    <row r="11" spans="1:7" x14ac:dyDescent="0.35">
      <c r="A11" s="212" t="s">
        <v>48</v>
      </c>
      <c r="B11" s="215">
        <f>B9-B10</f>
        <v>0</v>
      </c>
      <c r="C11" s="215">
        <f t="shared" ref="C11" si="4">C9-C10</f>
        <v>0</v>
      </c>
      <c r="D11" s="215">
        <f t="shared" ref="D11:G11" si="5">D9-D10</f>
        <v>0</v>
      </c>
      <c r="E11" s="215">
        <f t="shared" si="5"/>
        <v>0</v>
      </c>
      <c r="F11" s="215">
        <f t="shared" si="5"/>
        <v>0</v>
      </c>
      <c r="G11" s="215">
        <f t="shared" si="5"/>
        <v>0</v>
      </c>
    </row>
    <row r="12" spans="1:7" x14ac:dyDescent="0.35">
      <c r="A12" s="213" t="s">
        <v>47</v>
      </c>
      <c r="B12" s="258"/>
      <c r="C12" s="258"/>
      <c r="D12" s="258"/>
      <c r="E12" s="258"/>
      <c r="F12" s="258"/>
      <c r="G12" s="258"/>
    </row>
    <row r="13" spans="1:7" x14ac:dyDescent="0.35">
      <c r="A13" s="7" t="s">
        <v>46</v>
      </c>
      <c r="B13" s="258"/>
      <c r="C13" s="258"/>
      <c r="D13" s="258"/>
      <c r="E13" s="258"/>
      <c r="F13" s="258"/>
      <c r="G13" s="258"/>
    </row>
    <row r="14" spans="1:7" x14ac:dyDescent="0.35">
      <c r="A14" s="212" t="s">
        <v>95</v>
      </c>
      <c r="B14" s="215">
        <f>B9-B12-B13</f>
        <v>0</v>
      </c>
      <c r="C14" s="215">
        <f t="shared" ref="C14" si="6">C9-C12-C13</f>
        <v>0</v>
      </c>
      <c r="D14" s="215">
        <f t="shared" ref="D14:G14" si="7">D9-D12-D13</f>
        <v>0</v>
      </c>
      <c r="E14" s="215">
        <f t="shared" si="7"/>
        <v>0</v>
      </c>
      <c r="F14" s="215">
        <f t="shared" si="7"/>
        <v>0</v>
      </c>
      <c r="G14" s="215">
        <f t="shared" si="7"/>
        <v>0</v>
      </c>
    </row>
    <row r="16" spans="1:7" x14ac:dyDescent="0.35">
      <c r="C16" s="206"/>
      <c r="D16" t="s">
        <v>283</v>
      </c>
    </row>
  </sheetData>
  <sheetProtection algorithmName="SHA-512" hashValue="FGCSPSkMYJtAdS0xV1Z4Gd6OdbSfYEzmW/LQlAIVXZWOuPEwQh3+aFYTm84ce0V+AjbuXkkqItr3qqbKI7kOTA==" saltValue="5vNB/CTaZcSshI6G5FZ7aQ==" spinCount="100000" sheet="1" selectLockedCell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B25D5-AB02-44C8-803B-41EBCC015C5F}">
  <sheetPr>
    <tabColor theme="0" tint="-0.499984740745262"/>
  </sheetPr>
  <dimension ref="A1:J23"/>
  <sheetViews>
    <sheetView showGridLines="0" topLeftCell="A11" workbookViewId="0">
      <selection activeCell="C12" sqref="C12"/>
    </sheetView>
  </sheetViews>
  <sheetFormatPr defaultRowHeight="14.5" x14ac:dyDescent="0.35"/>
  <cols>
    <col min="1" max="1" width="29.1796875" customWidth="1"/>
    <col min="2" max="7" width="15.7265625" customWidth="1"/>
  </cols>
  <sheetData>
    <row r="1" spans="1:10" x14ac:dyDescent="0.35">
      <c r="A1" s="207"/>
      <c r="B1" s="208">
        <v>2022</v>
      </c>
      <c r="C1" s="208">
        <v>2023</v>
      </c>
      <c r="D1" s="208">
        <v>2024</v>
      </c>
      <c r="E1" s="208">
        <v>2025</v>
      </c>
      <c r="F1" s="208">
        <v>2026</v>
      </c>
      <c r="G1" s="208">
        <v>2027</v>
      </c>
    </row>
    <row r="2" spans="1:10" x14ac:dyDescent="0.35">
      <c r="A2" s="212" t="s">
        <v>25</v>
      </c>
      <c r="B2" s="259"/>
      <c r="C2" s="259"/>
      <c r="D2" s="259"/>
      <c r="E2" s="259"/>
      <c r="F2" s="259"/>
      <c r="G2" s="259"/>
    </row>
    <row r="3" spans="1:10" x14ac:dyDescent="0.35">
      <c r="A3" s="212" t="s">
        <v>96</v>
      </c>
      <c r="B3" s="215">
        <f>B4+B5+B6+B7</f>
        <v>0</v>
      </c>
      <c r="C3" s="215">
        <f t="shared" ref="C3:G3" si="0">C4+C5+C6+C7</f>
        <v>0</v>
      </c>
      <c r="D3" s="215">
        <f t="shared" si="0"/>
        <v>0</v>
      </c>
      <c r="E3" s="215">
        <f t="shared" si="0"/>
        <v>0</v>
      </c>
      <c r="F3" s="215">
        <f t="shared" si="0"/>
        <v>0</v>
      </c>
      <c r="G3" s="215">
        <f t="shared" si="0"/>
        <v>0</v>
      </c>
    </row>
    <row r="4" spans="1:10" x14ac:dyDescent="0.35">
      <c r="A4" s="216" t="s">
        <v>97</v>
      </c>
      <c r="B4" s="258"/>
      <c r="C4" s="258"/>
      <c r="D4" s="258"/>
      <c r="E4" s="258"/>
      <c r="F4" s="258"/>
      <c r="G4" s="258"/>
      <c r="H4" s="67"/>
      <c r="J4" s="67"/>
    </row>
    <row r="5" spans="1:10" x14ac:dyDescent="0.35">
      <c r="A5" s="216" t="s">
        <v>17</v>
      </c>
      <c r="B5" s="258"/>
      <c r="C5" s="258"/>
      <c r="D5" s="258"/>
      <c r="E5" s="258"/>
      <c r="F5" s="258"/>
      <c r="G5" s="258"/>
      <c r="H5" s="67"/>
    </row>
    <row r="6" spans="1:10" x14ac:dyDescent="0.35">
      <c r="A6" s="216" t="s">
        <v>98</v>
      </c>
      <c r="B6" s="258"/>
      <c r="C6" s="258"/>
      <c r="D6" s="258"/>
      <c r="E6" s="258"/>
      <c r="F6" s="258"/>
      <c r="G6" s="258"/>
      <c r="H6" s="67"/>
      <c r="I6" s="67"/>
      <c r="J6" s="67"/>
    </row>
    <row r="7" spans="1:10" x14ac:dyDescent="0.35">
      <c r="A7" s="216" t="s">
        <v>298</v>
      </c>
      <c r="B7" s="258"/>
      <c r="C7" s="258"/>
      <c r="D7" s="258"/>
      <c r="E7" s="258"/>
      <c r="F7" s="258"/>
      <c r="G7" s="258"/>
    </row>
    <row r="8" spans="1:10" x14ac:dyDescent="0.35">
      <c r="A8" s="212" t="s">
        <v>99</v>
      </c>
      <c r="B8" s="215">
        <f t="shared" ref="B8:G8" si="1">B2+B3</f>
        <v>0</v>
      </c>
      <c r="C8" s="215">
        <f t="shared" si="1"/>
        <v>0</v>
      </c>
      <c r="D8" s="215">
        <f t="shared" si="1"/>
        <v>0</v>
      </c>
      <c r="E8" s="215">
        <f t="shared" si="1"/>
        <v>0</v>
      </c>
      <c r="F8" s="215">
        <f t="shared" si="1"/>
        <v>0</v>
      </c>
      <c r="G8" s="215">
        <f t="shared" si="1"/>
        <v>0</v>
      </c>
      <c r="H8" s="67"/>
    </row>
    <row r="9" spans="1:10" x14ac:dyDescent="0.35">
      <c r="A9" s="239"/>
      <c r="B9" s="240"/>
      <c r="C9" s="240"/>
      <c r="D9" s="240"/>
      <c r="E9" s="240"/>
      <c r="F9" s="240"/>
      <c r="G9" s="240"/>
    </row>
    <row r="10" spans="1:10" x14ac:dyDescent="0.35">
      <c r="A10" s="217" t="s">
        <v>100</v>
      </c>
      <c r="B10" s="215">
        <f>B11+B12+B13</f>
        <v>0</v>
      </c>
      <c r="C10" s="215">
        <f t="shared" ref="C10:G10" si="2">C11+C12+C13</f>
        <v>0</v>
      </c>
      <c r="D10" s="215">
        <f t="shared" si="2"/>
        <v>0</v>
      </c>
      <c r="E10" s="215">
        <f t="shared" si="2"/>
        <v>0</v>
      </c>
      <c r="F10" s="215">
        <f t="shared" si="2"/>
        <v>0</v>
      </c>
      <c r="G10" s="215">
        <f t="shared" si="2"/>
        <v>0</v>
      </c>
    </row>
    <row r="11" spans="1:10" x14ac:dyDescent="0.35">
      <c r="A11" s="216" t="s">
        <v>101</v>
      </c>
      <c r="B11" s="258"/>
      <c r="C11" s="258"/>
      <c r="D11" s="258"/>
      <c r="E11" s="258"/>
      <c r="F11" s="258"/>
      <c r="G11" s="258"/>
    </row>
    <row r="12" spans="1:10" x14ac:dyDescent="0.35">
      <c r="A12" s="216" t="s">
        <v>102</v>
      </c>
      <c r="B12" s="258"/>
      <c r="C12" s="258"/>
      <c r="D12" s="258"/>
      <c r="E12" s="258"/>
      <c r="F12" s="258"/>
      <c r="G12" s="258"/>
    </row>
    <row r="13" spans="1:10" x14ac:dyDescent="0.35">
      <c r="A13" s="216" t="s">
        <v>103</v>
      </c>
      <c r="B13" s="258"/>
      <c r="C13" s="258"/>
      <c r="D13" s="258"/>
      <c r="E13" s="258"/>
      <c r="F13" s="258"/>
      <c r="G13" s="258"/>
    </row>
    <row r="14" spans="1:10" x14ac:dyDescent="0.35">
      <c r="A14" s="239"/>
      <c r="B14" s="240"/>
      <c r="C14" s="240"/>
      <c r="D14" s="240"/>
      <c r="E14" s="240"/>
      <c r="F14" s="240"/>
      <c r="G14" s="240"/>
    </row>
    <row r="15" spans="1:10" x14ac:dyDescent="0.35">
      <c r="A15" s="217" t="s">
        <v>104</v>
      </c>
      <c r="B15" s="215">
        <f>B16+B17+B18</f>
        <v>0</v>
      </c>
      <c r="C15" s="215">
        <f t="shared" ref="C15:G15" si="3">C16+C17+C18</f>
        <v>0</v>
      </c>
      <c r="D15" s="215">
        <f t="shared" si="3"/>
        <v>0</v>
      </c>
      <c r="E15" s="215">
        <f t="shared" si="3"/>
        <v>0</v>
      </c>
      <c r="F15" s="215">
        <f t="shared" si="3"/>
        <v>0</v>
      </c>
      <c r="G15" s="215">
        <f t="shared" si="3"/>
        <v>0</v>
      </c>
    </row>
    <row r="16" spans="1:10" x14ac:dyDescent="0.35">
      <c r="A16" s="216" t="s">
        <v>105</v>
      </c>
      <c r="B16" s="258"/>
      <c r="C16" s="258"/>
      <c r="D16" s="258"/>
      <c r="E16" s="258"/>
      <c r="F16" s="258"/>
      <c r="G16" s="258"/>
      <c r="H16" s="67"/>
      <c r="I16" s="67"/>
    </row>
    <row r="17" spans="1:8" x14ac:dyDescent="0.35">
      <c r="A17" s="216" t="s">
        <v>106</v>
      </c>
      <c r="B17" s="258"/>
      <c r="C17" s="258"/>
      <c r="D17" s="258"/>
      <c r="E17" s="258"/>
      <c r="F17" s="258"/>
      <c r="G17" s="258"/>
    </row>
    <row r="18" spans="1:8" x14ac:dyDescent="0.35">
      <c r="A18" s="216" t="s">
        <v>297</v>
      </c>
      <c r="B18" s="258"/>
      <c r="C18" s="258"/>
      <c r="D18" s="258"/>
      <c r="E18" s="258"/>
      <c r="F18" s="258"/>
      <c r="G18" s="258"/>
      <c r="H18" s="67"/>
    </row>
    <row r="19" spans="1:8" x14ac:dyDescent="0.35">
      <c r="A19" s="217" t="s">
        <v>107</v>
      </c>
      <c r="B19" s="215">
        <f>B20</f>
        <v>0</v>
      </c>
      <c r="C19" s="215">
        <f t="shared" ref="C19:G19" si="4">C20</f>
        <v>0</v>
      </c>
      <c r="D19" s="215">
        <f t="shared" si="4"/>
        <v>0</v>
      </c>
      <c r="E19" s="215">
        <f t="shared" si="4"/>
        <v>0</v>
      </c>
      <c r="F19" s="215">
        <f t="shared" si="4"/>
        <v>0</v>
      </c>
      <c r="G19" s="215">
        <f t="shared" si="4"/>
        <v>0</v>
      </c>
    </row>
    <row r="20" spans="1:8" x14ac:dyDescent="0.35">
      <c r="A20" s="216" t="s">
        <v>108</v>
      </c>
      <c r="B20" s="258"/>
      <c r="C20" s="258"/>
      <c r="D20" s="258"/>
      <c r="E20" s="258"/>
      <c r="F20" s="258"/>
      <c r="G20" s="258"/>
    </row>
    <row r="21" spans="1:8" x14ac:dyDescent="0.35">
      <c r="A21" s="217" t="s">
        <v>109</v>
      </c>
      <c r="B21" s="215">
        <f>B10+B15+B19</f>
        <v>0</v>
      </c>
      <c r="C21" s="215">
        <f t="shared" ref="C21:G21" si="5">C10+C15+C19</f>
        <v>0</v>
      </c>
      <c r="D21" s="215">
        <f t="shared" si="5"/>
        <v>0</v>
      </c>
      <c r="E21" s="215">
        <f t="shared" si="5"/>
        <v>0</v>
      </c>
      <c r="F21" s="215">
        <f t="shared" si="5"/>
        <v>0</v>
      </c>
      <c r="G21" s="215">
        <f t="shared" si="5"/>
        <v>0</v>
      </c>
    </row>
    <row r="22" spans="1:8" x14ac:dyDescent="0.35">
      <c r="B22" s="67"/>
    </row>
    <row r="23" spans="1:8" x14ac:dyDescent="0.35">
      <c r="B23" s="67"/>
      <c r="C23" s="206"/>
      <c r="D23" t="s">
        <v>283</v>
      </c>
    </row>
  </sheetData>
  <sheetProtection algorithmName="SHA-512" hashValue="vMrnzm6QMF4CAiKDLyAqMvZtnIZSN5bhBuy+fOTCEsFBXwaHioDGAhKPgvRZVm10ct1GBzwo9CeDGJyrZvXjww==" saltValue="m4nClyXRULbKFAqsqlEvvQ==" spinCount="100000" sheet="1" objects="1" scenarios="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7A3C7-D9AB-492C-B5B1-0FFBE94A7531}">
  <sheetPr>
    <tabColor theme="0" tint="-0.499984740745262"/>
  </sheetPr>
  <dimension ref="A1:G30"/>
  <sheetViews>
    <sheetView showGridLines="0" topLeftCell="A3" workbookViewId="0">
      <selection activeCell="D19" sqref="D19"/>
    </sheetView>
  </sheetViews>
  <sheetFormatPr defaultRowHeight="14.5" x14ac:dyDescent="0.35"/>
  <cols>
    <col min="1" max="1" width="52.54296875" customWidth="1"/>
    <col min="2" max="7" width="15.7265625" customWidth="1"/>
  </cols>
  <sheetData>
    <row r="1" spans="1:7" x14ac:dyDescent="0.35">
      <c r="A1" s="207"/>
      <c r="B1" s="208">
        <v>2022</v>
      </c>
      <c r="C1" s="208">
        <v>2023</v>
      </c>
      <c r="D1" s="208">
        <v>2024</v>
      </c>
      <c r="E1" s="208">
        <v>2025</v>
      </c>
      <c r="F1" s="208">
        <v>2026</v>
      </c>
      <c r="G1" s="208">
        <v>2027</v>
      </c>
    </row>
    <row r="2" spans="1:7" x14ac:dyDescent="0.35">
      <c r="A2" s="207" t="s">
        <v>287</v>
      </c>
      <c r="B2" s="258"/>
      <c r="C2" s="258"/>
      <c r="D2" s="258"/>
      <c r="E2" s="258"/>
      <c r="F2" s="258"/>
      <c r="G2" s="258"/>
    </row>
    <row r="3" spans="1:7" x14ac:dyDescent="0.35">
      <c r="A3" s="248" t="s">
        <v>288</v>
      </c>
      <c r="B3" s="214"/>
      <c r="C3" s="214"/>
      <c r="D3" s="214"/>
      <c r="E3" s="214"/>
      <c r="F3" s="214"/>
      <c r="G3" s="214"/>
    </row>
    <row r="4" spans="1:7" x14ac:dyDescent="0.35">
      <c r="A4" s="249" t="s">
        <v>0</v>
      </c>
      <c r="B4" s="258"/>
      <c r="C4" s="258"/>
      <c r="D4" s="258"/>
      <c r="E4" s="258"/>
      <c r="F4" s="258"/>
      <c r="G4" s="258"/>
    </row>
    <row r="5" spans="1:7" x14ac:dyDescent="0.35">
      <c r="A5" s="249" t="s">
        <v>292</v>
      </c>
      <c r="B5" s="258"/>
      <c r="C5" s="258"/>
      <c r="D5" s="258"/>
      <c r="E5" s="258"/>
      <c r="F5" s="258"/>
      <c r="G5" s="258"/>
    </row>
    <row r="6" spans="1:7" x14ac:dyDescent="0.35">
      <c r="A6" s="249" t="s">
        <v>295</v>
      </c>
      <c r="B6" s="258"/>
      <c r="C6" s="258"/>
      <c r="D6" s="258"/>
      <c r="E6" s="258"/>
      <c r="F6" s="258"/>
      <c r="G6" s="258"/>
    </row>
    <row r="7" spans="1:7" x14ac:dyDescent="0.35">
      <c r="A7" s="249" t="s">
        <v>296</v>
      </c>
      <c r="B7" s="258"/>
      <c r="C7" s="258"/>
      <c r="D7" s="258"/>
      <c r="E7" s="258"/>
      <c r="F7" s="258"/>
      <c r="G7" s="258"/>
    </row>
    <row r="8" spans="1:7" x14ac:dyDescent="0.35">
      <c r="A8" s="248" t="s">
        <v>294</v>
      </c>
      <c r="B8" s="214"/>
      <c r="C8" s="214"/>
      <c r="D8" s="214"/>
      <c r="E8" s="214"/>
      <c r="F8" s="214"/>
      <c r="G8" s="214"/>
    </row>
    <row r="9" spans="1:7" x14ac:dyDescent="0.35">
      <c r="A9" s="249" t="s">
        <v>291</v>
      </c>
      <c r="B9" s="258"/>
      <c r="C9" s="258"/>
      <c r="D9" s="258"/>
      <c r="E9" s="258"/>
      <c r="F9" s="258"/>
      <c r="G9" s="258"/>
    </row>
    <row r="10" spans="1:7" x14ac:dyDescent="0.35">
      <c r="A10" s="249" t="s">
        <v>289</v>
      </c>
      <c r="B10" s="258"/>
      <c r="C10" s="258"/>
      <c r="D10" s="258"/>
      <c r="E10" s="258"/>
      <c r="F10" s="258"/>
      <c r="G10" s="258"/>
    </row>
    <row r="11" spans="1:7" x14ac:dyDescent="0.35">
      <c r="A11" s="249" t="s">
        <v>290</v>
      </c>
      <c r="B11" s="258"/>
      <c r="C11" s="258"/>
      <c r="D11" s="258"/>
      <c r="E11" s="258"/>
      <c r="F11" s="258"/>
      <c r="G11" s="258"/>
    </row>
    <row r="12" spans="1:7" x14ac:dyDescent="0.35">
      <c r="A12" s="219" t="s">
        <v>110</v>
      </c>
      <c r="B12" s="215">
        <f>B2+B4+B5+B6+B7+B9+B10+B11</f>
        <v>0</v>
      </c>
      <c r="C12" s="215">
        <f t="shared" ref="C12:G12" si="0">C2+C4+C5+C6+C7+C9+C10+C11</f>
        <v>0</v>
      </c>
      <c r="D12" s="215">
        <f t="shared" si="0"/>
        <v>0</v>
      </c>
      <c r="E12" s="215">
        <f t="shared" si="0"/>
        <v>0</v>
      </c>
      <c r="F12" s="215">
        <f t="shared" si="0"/>
        <v>0</v>
      </c>
      <c r="G12" s="215">
        <f t="shared" si="0"/>
        <v>0</v>
      </c>
    </row>
    <row r="13" spans="1:7" x14ac:dyDescent="0.35">
      <c r="A13" s="218" t="s">
        <v>111</v>
      </c>
      <c r="B13" s="258"/>
      <c r="C13" s="258"/>
      <c r="D13" s="258"/>
      <c r="E13" s="258"/>
      <c r="F13" s="258"/>
      <c r="G13" s="258"/>
    </row>
    <row r="14" spans="1:7" x14ac:dyDescent="0.35">
      <c r="A14" s="218" t="s">
        <v>293</v>
      </c>
      <c r="B14" s="258"/>
      <c r="C14" s="258"/>
      <c r="D14" s="258"/>
      <c r="E14" s="258"/>
      <c r="F14" s="258"/>
      <c r="G14" s="258"/>
    </row>
    <row r="15" spans="1:7" x14ac:dyDescent="0.35">
      <c r="A15" s="219" t="s">
        <v>112</v>
      </c>
      <c r="B15" s="215">
        <f>B12+B13+B14</f>
        <v>0</v>
      </c>
      <c r="C15" s="215">
        <f t="shared" ref="C15:G15" si="1">C12+C13+C14</f>
        <v>0</v>
      </c>
      <c r="D15" s="215">
        <f t="shared" si="1"/>
        <v>0</v>
      </c>
      <c r="E15" s="215">
        <f t="shared" si="1"/>
        <v>0</v>
      </c>
      <c r="F15" s="215">
        <f t="shared" si="1"/>
        <v>0</v>
      </c>
      <c r="G15" s="215">
        <f t="shared" si="1"/>
        <v>0</v>
      </c>
    </row>
    <row r="16" spans="1:7" x14ac:dyDescent="0.35">
      <c r="A16" s="241" t="s">
        <v>113</v>
      </c>
      <c r="B16" s="242"/>
      <c r="C16" s="242"/>
      <c r="D16" s="242"/>
      <c r="E16" s="242"/>
      <c r="F16" s="242"/>
      <c r="G16" s="242"/>
    </row>
    <row r="17" spans="1:7" x14ac:dyDescent="0.35">
      <c r="A17" s="218" t="s">
        <v>114</v>
      </c>
      <c r="B17" s="258"/>
      <c r="C17" s="258"/>
      <c r="D17" s="258"/>
      <c r="E17" s="258"/>
      <c r="F17" s="258"/>
      <c r="G17" s="258"/>
    </row>
    <row r="18" spans="1:7" x14ac:dyDescent="0.35">
      <c r="A18" s="218" t="s">
        <v>115</v>
      </c>
      <c r="B18" s="258"/>
      <c r="C18" s="258"/>
      <c r="D18" s="258"/>
      <c r="E18" s="258"/>
      <c r="F18" s="258"/>
      <c r="G18" s="258"/>
    </row>
    <row r="19" spans="1:7" x14ac:dyDescent="0.35">
      <c r="A19" s="218" t="s">
        <v>116</v>
      </c>
      <c r="B19" s="258"/>
      <c r="C19" s="258"/>
      <c r="D19" s="258"/>
      <c r="E19" s="258"/>
      <c r="F19" s="258"/>
      <c r="G19" s="258"/>
    </row>
    <row r="20" spans="1:7" x14ac:dyDescent="0.35">
      <c r="A20" s="219" t="s">
        <v>117</v>
      </c>
      <c r="B20" s="215">
        <f>B17-B18+B19</f>
        <v>0</v>
      </c>
      <c r="C20" s="215">
        <f t="shared" ref="C20:G20" si="2">C17-C18+C19</f>
        <v>0</v>
      </c>
      <c r="D20" s="215">
        <f t="shared" si="2"/>
        <v>0</v>
      </c>
      <c r="E20" s="215">
        <f t="shared" si="2"/>
        <v>0</v>
      </c>
      <c r="F20" s="215">
        <f t="shared" si="2"/>
        <v>0</v>
      </c>
      <c r="G20" s="215">
        <f t="shared" si="2"/>
        <v>0</v>
      </c>
    </row>
    <row r="21" spans="1:7" x14ac:dyDescent="0.35">
      <c r="A21" s="241" t="s">
        <v>118</v>
      </c>
      <c r="B21" s="242"/>
      <c r="C21" s="242"/>
      <c r="D21" s="242"/>
      <c r="E21" s="242"/>
      <c r="F21" s="242"/>
      <c r="G21" s="242"/>
    </row>
    <row r="22" spans="1:7" x14ac:dyDescent="0.35">
      <c r="A22" s="218" t="s">
        <v>119</v>
      </c>
      <c r="B22" s="258"/>
      <c r="C22" s="258"/>
      <c r="D22" s="258"/>
      <c r="E22" s="258"/>
      <c r="F22" s="258"/>
      <c r="G22" s="258"/>
    </row>
    <row r="23" spans="1:7" x14ac:dyDescent="0.35">
      <c r="A23" s="218" t="s">
        <v>120</v>
      </c>
      <c r="B23" s="258"/>
      <c r="C23" s="258"/>
      <c r="D23" s="258"/>
      <c r="E23" s="258"/>
      <c r="F23" s="258"/>
      <c r="G23" s="258"/>
    </row>
    <row r="24" spans="1:7" x14ac:dyDescent="0.35">
      <c r="A24" s="218" t="s">
        <v>121</v>
      </c>
      <c r="B24" s="258"/>
      <c r="C24" s="258"/>
      <c r="D24" s="258"/>
      <c r="E24" s="258"/>
      <c r="F24" s="258"/>
      <c r="G24" s="258"/>
    </row>
    <row r="25" spans="1:7" x14ac:dyDescent="0.35">
      <c r="A25" s="219" t="s">
        <v>122</v>
      </c>
      <c r="B25" s="215">
        <f>B22-B23+B24</f>
        <v>0</v>
      </c>
      <c r="C25" s="215">
        <f t="shared" ref="C25:G25" si="3">C22-C23+C24</f>
        <v>0</v>
      </c>
      <c r="D25" s="215">
        <f t="shared" si="3"/>
        <v>0</v>
      </c>
      <c r="E25" s="215">
        <f t="shared" si="3"/>
        <v>0</v>
      </c>
      <c r="F25" s="215">
        <f t="shared" si="3"/>
        <v>0</v>
      </c>
      <c r="G25" s="215">
        <f t="shared" si="3"/>
        <v>0</v>
      </c>
    </row>
    <row r="26" spans="1:7" x14ac:dyDescent="0.35">
      <c r="A26" s="218" t="s">
        <v>123</v>
      </c>
      <c r="B26" s="258"/>
      <c r="C26" s="258"/>
      <c r="D26" s="258"/>
      <c r="E26" s="258"/>
      <c r="F26" s="258"/>
      <c r="G26" s="258"/>
    </row>
    <row r="27" spans="1:7" x14ac:dyDescent="0.35">
      <c r="A27" s="218" t="s">
        <v>124</v>
      </c>
      <c r="B27" s="258"/>
      <c r="C27" s="258"/>
      <c r="D27" s="258"/>
      <c r="E27" s="258"/>
      <c r="F27" s="258"/>
      <c r="G27" s="258"/>
    </row>
    <row r="28" spans="1:7" x14ac:dyDescent="0.35">
      <c r="A28" s="218" t="s">
        <v>125</v>
      </c>
      <c r="B28" s="258"/>
      <c r="C28" s="258"/>
      <c r="D28" s="258"/>
      <c r="E28" s="258"/>
      <c r="F28" s="258"/>
      <c r="G28" s="258"/>
    </row>
    <row r="30" spans="1:7" x14ac:dyDescent="0.35">
      <c r="B30" s="206"/>
      <c r="C30" t="s">
        <v>283</v>
      </c>
    </row>
  </sheetData>
  <sheetProtection algorithmName="SHA-512" hashValue="72Z7Xddz62vJkdCBdVOksTXAVBuG5aElhD/PLZUdkexcfqKmvMLM0yO0fQNlKz1gs/arpIGY/MugLi42bms05Q==" saltValue="1VuKzcZEiWxAcbRZEhoT/w==" spinCount="100000" sheet="1" objects="1" scenarios="1" selectLockedCell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E59AD-2FFC-4E89-95FB-E633CE96E8E0}">
  <sheetPr>
    <tabColor theme="0" tint="-0.499984740745262"/>
  </sheetPr>
  <dimension ref="A2:AD141"/>
  <sheetViews>
    <sheetView showGridLines="0" tabSelected="1" zoomScale="80" zoomScaleNormal="80" workbookViewId="0">
      <selection activeCell="C4" sqref="C4"/>
    </sheetView>
  </sheetViews>
  <sheetFormatPr defaultColWidth="9.1796875" defaultRowHeight="14.5" x14ac:dyDescent="0.35"/>
  <cols>
    <col min="1" max="1" width="1.7265625" style="15" customWidth="1"/>
    <col min="2" max="2" width="15.7265625" style="64" customWidth="1"/>
    <col min="3" max="3" width="33" customWidth="1"/>
    <col min="4" max="5" width="12.7265625" customWidth="1"/>
    <col min="6" max="18" width="12.7265625" style="15" customWidth="1"/>
    <col min="19" max="16384" width="9.1796875" style="15"/>
  </cols>
  <sheetData>
    <row r="2" spans="1:27" x14ac:dyDescent="0.35">
      <c r="B2" s="63" t="s">
        <v>169</v>
      </c>
    </row>
    <row r="3" spans="1:27" ht="36.5" x14ac:dyDescent="0.35">
      <c r="B3" s="111" t="s">
        <v>170</v>
      </c>
      <c r="C3" s="181" t="s">
        <v>278</v>
      </c>
    </row>
    <row r="4" spans="1:27" ht="30" customHeight="1" x14ac:dyDescent="0.35">
      <c r="B4" s="15"/>
      <c r="C4" s="262">
        <v>2023</v>
      </c>
      <c r="D4" s="182"/>
      <c r="E4" s="65"/>
    </row>
    <row r="5" spans="1:27" customFormat="1" ht="28.5" x14ac:dyDescent="0.65">
      <c r="C5" s="125"/>
      <c r="D5" s="7"/>
      <c r="E5" s="7"/>
      <c r="F5" s="7"/>
      <c r="I5" s="131" t="s">
        <v>26</v>
      </c>
      <c r="J5" s="7"/>
    </row>
    <row r="6" spans="1:27" x14ac:dyDescent="0.35">
      <c r="C6" s="7"/>
      <c r="D6" s="7"/>
      <c r="E6" s="7"/>
    </row>
    <row r="7" spans="1:27" s="114" customFormat="1" x14ac:dyDescent="0.35">
      <c r="A7" s="15"/>
      <c r="B7" s="111" t="s">
        <v>171</v>
      </c>
      <c r="C7" s="115" t="s">
        <v>58</v>
      </c>
      <c r="D7" s="115"/>
      <c r="E7" s="115"/>
      <c r="F7" s="115"/>
      <c r="G7" s="115"/>
      <c r="H7" s="115"/>
      <c r="I7" s="115"/>
    </row>
    <row r="8" spans="1:27" s="114" customFormat="1" x14ac:dyDescent="0.35">
      <c r="A8" s="15"/>
      <c r="B8" s="64"/>
      <c r="C8" s="118" t="s">
        <v>126</v>
      </c>
      <c r="D8" s="118"/>
      <c r="E8" s="118"/>
      <c r="F8" s="118"/>
      <c r="G8" s="118"/>
      <c r="H8" s="118"/>
      <c r="I8" s="118"/>
    </row>
    <row r="9" spans="1:27" x14ac:dyDescent="0.35">
      <c r="C9" s="29"/>
      <c r="D9" s="63" t="s">
        <v>348</v>
      </c>
      <c r="E9" s="276" t="s">
        <v>347</v>
      </c>
      <c r="F9" s="276"/>
      <c r="G9" s="276"/>
      <c r="H9" s="276"/>
      <c r="I9" s="276"/>
    </row>
    <row r="10" spans="1:27" x14ac:dyDescent="0.35">
      <c r="C10" s="7"/>
      <c r="D10" s="80">
        <f>C4-1</f>
        <v>2022</v>
      </c>
      <c r="E10" s="80">
        <f>D10+1</f>
        <v>2023</v>
      </c>
      <c r="F10" s="80">
        <f t="shared" ref="F10:I10" si="0">E10+1</f>
        <v>2024</v>
      </c>
      <c r="G10" s="80">
        <f t="shared" si="0"/>
        <v>2025</v>
      </c>
      <c r="H10" s="80">
        <f t="shared" si="0"/>
        <v>2026</v>
      </c>
      <c r="I10" s="80">
        <f t="shared" si="0"/>
        <v>2027</v>
      </c>
      <c r="T10" s="7"/>
      <c r="U10" s="7"/>
      <c r="V10" s="7"/>
      <c r="W10" s="7"/>
      <c r="X10" s="7"/>
      <c r="Y10" s="7"/>
      <c r="Z10" s="7"/>
      <c r="AA10" s="7"/>
    </row>
    <row r="11" spans="1:27" ht="29" x14ac:dyDescent="0.35">
      <c r="C11" s="7"/>
      <c r="D11" s="80" t="s">
        <v>196</v>
      </c>
      <c r="E11" s="246"/>
      <c r="F11" s="246"/>
      <c r="G11" s="246"/>
      <c r="H11" s="246"/>
      <c r="I11" s="246"/>
      <c r="T11" s="7"/>
      <c r="U11" s="7"/>
      <c r="V11" s="7"/>
      <c r="W11" s="7"/>
      <c r="X11" s="7"/>
      <c r="Y11" s="7"/>
      <c r="Z11" s="7"/>
      <c r="AA11" s="7"/>
    </row>
    <row r="12" spans="1:27" x14ac:dyDescent="0.35">
      <c r="C12" s="23" t="s">
        <v>37</v>
      </c>
      <c r="D12" s="260"/>
      <c r="E12" s="261"/>
      <c r="F12" s="261"/>
      <c r="G12" s="261"/>
      <c r="H12" s="261"/>
      <c r="I12" s="261"/>
      <c r="J12" s="15" t="s">
        <v>177</v>
      </c>
      <c r="K12"/>
      <c r="L12"/>
      <c r="M12"/>
      <c r="N12"/>
      <c r="S12" s="7"/>
      <c r="T12" s="7"/>
      <c r="U12" s="7"/>
      <c r="V12" s="7"/>
      <c r="W12" s="7"/>
      <c r="X12" s="7"/>
      <c r="Y12" s="7"/>
      <c r="Z12" s="7"/>
      <c r="AA12" s="7"/>
    </row>
    <row r="13" spans="1:27" x14ac:dyDescent="0.35">
      <c r="C13" s="23" t="s">
        <v>15</v>
      </c>
      <c r="D13" s="7"/>
      <c r="E13" s="10"/>
      <c r="F13" s="10"/>
      <c r="G13" s="10"/>
      <c r="H13" s="10"/>
      <c r="I13" s="10"/>
      <c r="S13" s="7"/>
      <c r="T13" s="7"/>
      <c r="U13" s="7"/>
      <c r="V13" s="7"/>
      <c r="W13" s="7"/>
      <c r="X13" s="7"/>
      <c r="Y13" s="7"/>
      <c r="Z13" s="7"/>
      <c r="AA13" s="7"/>
    </row>
    <row r="14" spans="1:27" x14ac:dyDescent="0.35">
      <c r="C14" s="7" t="s">
        <v>127</v>
      </c>
      <c r="D14" s="260"/>
      <c r="E14" s="261"/>
      <c r="F14" s="261"/>
      <c r="G14" s="261"/>
      <c r="H14" s="261"/>
      <c r="I14" s="261"/>
      <c r="K14"/>
      <c r="L14"/>
      <c r="M14"/>
      <c r="S14" s="7"/>
      <c r="T14" s="7"/>
      <c r="U14" s="7"/>
      <c r="V14" s="7"/>
      <c r="W14" s="7"/>
      <c r="X14" s="7"/>
      <c r="Y14" s="7"/>
      <c r="Z14" s="7"/>
      <c r="AA14" s="7"/>
    </row>
    <row r="15" spans="1:27" x14ac:dyDescent="0.35">
      <c r="C15" s="7" t="s">
        <v>128</v>
      </c>
      <c r="D15" s="260"/>
      <c r="E15" s="261"/>
      <c r="F15" s="261"/>
      <c r="G15" s="261"/>
      <c r="H15" s="261"/>
      <c r="I15" s="261"/>
      <c r="K15"/>
      <c r="L15"/>
      <c r="M15"/>
      <c r="S15" s="7"/>
      <c r="T15" s="7"/>
      <c r="U15" s="7"/>
      <c r="V15" s="7"/>
      <c r="W15" s="7"/>
      <c r="X15" s="7"/>
      <c r="Y15" s="7"/>
      <c r="Z15" s="7"/>
      <c r="AA15" s="7"/>
    </row>
    <row r="16" spans="1:27" x14ac:dyDescent="0.35">
      <c r="C16" s="23" t="s">
        <v>38</v>
      </c>
      <c r="D16" s="11"/>
      <c r="E16" s="7"/>
      <c r="F16" s="7"/>
      <c r="G16" s="7"/>
      <c r="H16" s="7"/>
      <c r="I16" s="7"/>
      <c r="S16" s="7"/>
      <c r="T16" s="7"/>
      <c r="U16" s="7"/>
      <c r="V16" s="7"/>
      <c r="W16" s="7"/>
      <c r="X16" s="7"/>
      <c r="Y16" s="7"/>
      <c r="Z16" s="7"/>
      <c r="AA16" s="7"/>
    </row>
    <row r="17" spans="1:27" x14ac:dyDescent="0.35">
      <c r="C17" s="124" t="s">
        <v>18</v>
      </c>
      <c r="D17" s="260"/>
      <c r="E17" s="261"/>
      <c r="F17" s="261"/>
      <c r="G17" s="261"/>
      <c r="H17" s="261"/>
      <c r="I17" s="261"/>
      <c r="S17" s="7"/>
      <c r="T17" s="7"/>
      <c r="U17" s="7"/>
      <c r="V17" s="7"/>
      <c r="W17" s="7"/>
      <c r="X17" s="7"/>
      <c r="Y17" s="7"/>
      <c r="Z17" s="7"/>
      <c r="AA17" s="7"/>
    </row>
    <row r="18" spans="1:27" x14ac:dyDescent="0.35">
      <c r="C18" s="124" t="s">
        <v>20</v>
      </c>
      <c r="D18" s="260"/>
      <c r="E18" s="261"/>
      <c r="F18" s="261"/>
      <c r="G18" s="261"/>
      <c r="H18" s="261"/>
      <c r="I18" s="261"/>
      <c r="S18" s="7"/>
      <c r="T18" s="7"/>
      <c r="U18" s="7"/>
      <c r="V18" s="7"/>
      <c r="W18" s="7"/>
      <c r="X18" s="7"/>
      <c r="Y18" s="7"/>
      <c r="Z18" s="7"/>
      <c r="AA18" s="7"/>
    </row>
    <row r="19" spans="1:27" x14ac:dyDescent="0.35">
      <c r="C19" s="124" t="s">
        <v>19</v>
      </c>
      <c r="D19" s="260"/>
      <c r="E19" s="261"/>
      <c r="F19" s="261"/>
      <c r="G19" s="261"/>
      <c r="H19" s="261"/>
      <c r="I19" s="261"/>
      <c r="S19" s="7"/>
      <c r="T19" s="7"/>
      <c r="U19" s="7"/>
      <c r="V19" s="7"/>
      <c r="W19" s="7"/>
      <c r="X19" s="7"/>
      <c r="Y19" s="7"/>
      <c r="Z19" s="7"/>
      <c r="AA19" s="7"/>
    </row>
    <row r="20" spans="1:27" x14ac:dyDescent="0.35">
      <c r="C20" s="23" t="s">
        <v>39</v>
      </c>
      <c r="D20" s="11"/>
      <c r="E20" s="61"/>
      <c r="F20" s="61"/>
      <c r="G20" s="61"/>
      <c r="H20" s="61"/>
      <c r="I20" s="61"/>
      <c r="S20" s="7"/>
      <c r="T20" s="7"/>
      <c r="U20" s="7"/>
      <c r="V20" s="7"/>
      <c r="W20" s="7"/>
      <c r="X20" s="7"/>
      <c r="Y20" s="7"/>
      <c r="Z20" s="7"/>
      <c r="AA20" s="7"/>
    </row>
    <row r="21" spans="1:27" x14ac:dyDescent="0.35">
      <c r="C21" s="124" t="s">
        <v>18</v>
      </c>
      <c r="D21" s="260"/>
      <c r="E21" s="261"/>
      <c r="F21" s="261"/>
      <c r="G21" s="261"/>
      <c r="H21" s="261"/>
      <c r="I21" s="261"/>
      <c r="S21" s="7"/>
      <c r="T21" s="7"/>
      <c r="U21" s="7"/>
      <c r="V21" s="7"/>
      <c r="W21" s="7"/>
      <c r="X21" s="7"/>
      <c r="Y21" s="7"/>
      <c r="Z21" s="7"/>
      <c r="AA21" s="7"/>
    </row>
    <row r="22" spans="1:27" x14ac:dyDescent="0.35">
      <c r="C22" s="124" t="s">
        <v>20</v>
      </c>
      <c r="D22" s="260"/>
      <c r="E22" s="261"/>
      <c r="F22" s="261"/>
      <c r="G22" s="261"/>
      <c r="H22" s="261"/>
      <c r="I22" s="261"/>
      <c r="S22" s="7"/>
      <c r="T22" s="7"/>
      <c r="U22" s="7"/>
      <c r="V22" s="7"/>
      <c r="W22" s="7"/>
      <c r="X22" s="7"/>
      <c r="Y22" s="7"/>
      <c r="Z22" s="7"/>
      <c r="AA22" s="7"/>
    </row>
    <row r="23" spans="1:27" x14ac:dyDescent="0.35">
      <c r="C23" s="124" t="s">
        <v>19</v>
      </c>
      <c r="D23" s="260"/>
      <c r="E23" s="261"/>
      <c r="F23" s="261"/>
      <c r="G23" s="261"/>
      <c r="H23" s="261"/>
      <c r="I23" s="261"/>
      <c r="S23" s="7"/>
      <c r="T23" s="7"/>
      <c r="U23" s="7"/>
      <c r="V23" s="7"/>
      <c r="W23" s="7"/>
      <c r="X23" s="7"/>
      <c r="Y23" s="7"/>
      <c r="Z23" s="7"/>
      <c r="AA23" s="7"/>
    </row>
    <row r="24" spans="1:27" x14ac:dyDescent="0.35">
      <c r="C24" s="23" t="s">
        <v>13</v>
      </c>
      <c r="D24" s="15"/>
      <c r="E24" s="15"/>
      <c r="S24" s="7"/>
      <c r="T24" s="7"/>
      <c r="U24" s="7"/>
      <c r="V24" s="7"/>
      <c r="W24" s="7"/>
      <c r="X24" s="7"/>
      <c r="Y24" s="7"/>
      <c r="Z24" s="7"/>
      <c r="AA24" s="7"/>
    </row>
    <row r="25" spans="1:27" x14ac:dyDescent="0.35">
      <c r="C25" s="124" t="s">
        <v>91</v>
      </c>
      <c r="D25" s="260"/>
      <c r="E25" s="261"/>
      <c r="F25" s="261"/>
      <c r="G25" s="261"/>
      <c r="H25" s="261"/>
      <c r="I25" s="261"/>
      <c r="S25" s="7"/>
      <c r="T25" s="7"/>
      <c r="U25" s="7"/>
      <c r="V25" s="7"/>
      <c r="W25" s="7"/>
      <c r="X25" s="7"/>
      <c r="Y25" s="7"/>
      <c r="Z25" s="7"/>
      <c r="AA25" s="7"/>
    </row>
    <row r="26" spans="1:27" x14ac:dyDescent="0.35">
      <c r="C26" s="124" t="s">
        <v>92</v>
      </c>
      <c r="D26" s="260"/>
      <c r="E26" s="261"/>
      <c r="F26" s="261"/>
      <c r="G26" s="261"/>
      <c r="H26" s="261"/>
      <c r="I26" s="261"/>
      <c r="S26" s="7"/>
      <c r="T26" s="7"/>
      <c r="U26" s="7"/>
      <c r="V26" s="7"/>
      <c r="W26" s="7"/>
      <c r="X26" s="7"/>
      <c r="Y26" s="7"/>
      <c r="Z26" s="7"/>
      <c r="AA26" s="7"/>
    </row>
    <row r="27" spans="1:27" x14ac:dyDescent="0.35">
      <c r="C27" s="124" t="s">
        <v>93</v>
      </c>
      <c r="D27" s="260"/>
      <c r="E27" s="261"/>
      <c r="F27" s="261"/>
      <c r="G27" s="261"/>
      <c r="H27" s="261"/>
      <c r="I27" s="261"/>
      <c r="S27" s="7"/>
      <c r="T27" s="7"/>
      <c r="U27" s="7"/>
      <c r="V27" s="7"/>
      <c r="W27" s="7"/>
      <c r="X27" s="7"/>
      <c r="Y27" s="7"/>
      <c r="Z27" s="7"/>
      <c r="AA27" s="7"/>
    </row>
    <row r="28" spans="1:27" x14ac:dyDescent="0.35">
      <c r="C28" s="23" t="s">
        <v>211</v>
      </c>
      <c r="D28" s="260"/>
      <c r="E28" s="261"/>
      <c r="F28" s="261"/>
      <c r="G28" s="261"/>
      <c r="H28" s="261"/>
      <c r="I28" s="261"/>
      <c r="S28" s="7"/>
      <c r="T28" s="7"/>
      <c r="U28" s="7"/>
      <c r="V28" s="7"/>
      <c r="W28" s="7"/>
      <c r="X28" s="7"/>
      <c r="Y28" s="7"/>
      <c r="Z28" s="7"/>
      <c r="AA28" s="7"/>
    </row>
    <row r="29" spans="1:27" x14ac:dyDescent="0.35">
      <c r="C29" s="23"/>
      <c r="D29" s="20"/>
      <c r="E29" s="70"/>
      <c r="F29" s="70"/>
      <c r="G29" s="70"/>
      <c r="H29" s="70"/>
      <c r="I29" s="70"/>
      <c r="S29" s="7"/>
      <c r="T29" s="7"/>
      <c r="U29" s="7"/>
      <c r="V29" s="7"/>
      <c r="W29" s="7"/>
      <c r="X29" s="7"/>
      <c r="Y29" s="7"/>
      <c r="Z29" s="7"/>
      <c r="AA29" s="7"/>
    </row>
    <row r="30" spans="1:27" s="114" customFormat="1" x14ac:dyDescent="0.35">
      <c r="A30" s="15"/>
      <c r="B30" s="111" t="s">
        <v>172</v>
      </c>
      <c r="C30" s="115" t="s">
        <v>16</v>
      </c>
      <c r="D30" s="115"/>
      <c r="E30" s="127"/>
      <c r="F30" s="127"/>
      <c r="G30" s="127"/>
      <c r="H30" s="127"/>
      <c r="I30" s="127"/>
      <c r="J30" s="127"/>
      <c r="K30" s="127"/>
      <c r="L30" s="127"/>
      <c r="M30" s="127"/>
      <c r="N30" s="127"/>
      <c r="O30" s="127"/>
      <c r="P30" s="128"/>
    </row>
    <row r="31" spans="1:27" s="114" customFormat="1" x14ac:dyDescent="0.35">
      <c r="A31" s="15"/>
      <c r="B31" s="64"/>
      <c r="C31" s="118" t="s">
        <v>167</v>
      </c>
      <c r="D31" s="118"/>
      <c r="E31" s="127"/>
      <c r="F31" s="127"/>
      <c r="G31" s="127"/>
      <c r="H31" s="127"/>
      <c r="I31" s="127"/>
      <c r="J31" s="127"/>
      <c r="K31" s="127"/>
      <c r="L31" s="127"/>
      <c r="M31" s="127"/>
      <c r="N31" s="127"/>
      <c r="O31" s="127"/>
      <c r="P31" s="128"/>
    </row>
    <row r="32" spans="1:27" x14ac:dyDescent="0.35">
      <c r="C32" s="15"/>
      <c r="D32" s="110" t="s">
        <v>56</v>
      </c>
      <c r="E32" s="13"/>
      <c r="F32" s="13"/>
      <c r="G32" s="13"/>
      <c r="H32" s="13"/>
      <c r="I32" s="13"/>
      <c r="J32" s="26"/>
      <c r="K32" s="26"/>
      <c r="L32" s="26"/>
      <c r="M32" s="26"/>
      <c r="N32" s="26"/>
      <c r="O32" s="26"/>
      <c r="P32" s="12"/>
      <c r="S32" s="7"/>
      <c r="T32" s="7"/>
      <c r="U32" s="7"/>
      <c r="V32" s="7"/>
      <c r="W32" s="7"/>
      <c r="X32" s="7"/>
    </row>
    <row r="33" spans="1:24" ht="15.5" x14ac:dyDescent="0.35">
      <c r="C33" s="78" t="s">
        <v>168</v>
      </c>
      <c r="D33" s="263"/>
      <c r="E33" s="120" t="s">
        <v>175</v>
      </c>
      <c r="F33" s="13"/>
      <c r="G33" s="13"/>
      <c r="H33" s="13"/>
      <c r="I33" s="13"/>
      <c r="J33" s="26"/>
      <c r="K33" s="26"/>
      <c r="L33" s="26"/>
      <c r="M33" s="26"/>
      <c r="N33" s="26"/>
      <c r="O33" s="26"/>
      <c r="P33" s="12"/>
      <c r="S33" s="7"/>
      <c r="T33" s="7"/>
      <c r="U33" s="7"/>
      <c r="V33" s="7"/>
      <c r="W33" s="7"/>
      <c r="X33" s="7"/>
    </row>
    <row r="34" spans="1:24" x14ac:dyDescent="0.35">
      <c r="C34" s="78" t="s">
        <v>17</v>
      </c>
      <c r="D34" s="263"/>
      <c r="E34" s="13"/>
      <c r="F34" s="13"/>
      <c r="G34" s="13"/>
      <c r="H34" s="13"/>
      <c r="I34" s="13"/>
      <c r="J34" s="26"/>
      <c r="K34" s="26"/>
      <c r="L34" s="26"/>
      <c r="M34" s="26"/>
      <c r="N34" s="26"/>
      <c r="O34" s="26"/>
      <c r="P34" s="12"/>
      <c r="S34" s="7"/>
      <c r="T34" s="7"/>
      <c r="U34" s="7"/>
      <c r="V34" s="7"/>
      <c r="W34" s="7"/>
      <c r="X34" s="7"/>
    </row>
    <row r="35" spans="1:24" x14ac:dyDescent="0.35">
      <c r="C35" s="78"/>
      <c r="D35" s="26"/>
      <c r="E35" s="13"/>
      <c r="F35" s="13"/>
      <c r="G35" s="13"/>
      <c r="H35" s="13"/>
      <c r="I35" s="13"/>
      <c r="J35" s="26"/>
      <c r="K35" s="26"/>
      <c r="L35" s="26"/>
      <c r="M35" s="26"/>
      <c r="N35" s="26"/>
      <c r="O35" s="26"/>
      <c r="P35" s="12"/>
      <c r="S35" s="7"/>
      <c r="T35" s="7"/>
      <c r="U35" s="7"/>
      <c r="V35" s="7"/>
      <c r="W35" s="7"/>
      <c r="X35" s="7"/>
    </row>
    <row r="36" spans="1:24" s="114" customFormat="1" x14ac:dyDescent="0.35">
      <c r="A36" s="15"/>
      <c r="B36" s="111" t="s">
        <v>173</v>
      </c>
      <c r="C36" s="115" t="s">
        <v>129</v>
      </c>
      <c r="D36" s="115"/>
      <c r="E36" s="115"/>
      <c r="F36" s="115"/>
      <c r="G36" s="115"/>
      <c r="H36" s="115"/>
      <c r="I36" s="115"/>
      <c r="J36" s="115"/>
      <c r="K36" s="115"/>
    </row>
    <row r="37" spans="1:24" s="114" customFormat="1" x14ac:dyDescent="0.35">
      <c r="A37" s="15"/>
      <c r="B37" s="64"/>
      <c r="C37" s="118" t="s">
        <v>131</v>
      </c>
      <c r="D37" s="118"/>
      <c r="E37" s="118"/>
      <c r="F37" s="118"/>
      <c r="G37" s="118"/>
      <c r="H37" s="118"/>
      <c r="I37" s="118"/>
      <c r="J37" s="118"/>
      <c r="K37" s="118"/>
    </row>
    <row r="38" spans="1:24" x14ac:dyDescent="0.35">
      <c r="C38" s="29"/>
      <c r="D38" s="63" t="s">
        <v>348</v>
      </c>
      <c r="E38" s="276" t="s">
        <v>347</v>
      </c>
      <c r="F38" s="276"/>
      <c r="G38" s="276"/>
      <c r="H38" s="276"/>
      <c r="I38" s="276"/>
      <c r="J38" s="29"/>
      <c r="K38" s="29"/>
    </row>
    <row r="39" spans="1:24" x14ac:dyDescent="0.35">
      <c r="C39" s="15"/>
      <c r="D39" s="80">
        <f>C4-1</f>
        <v>2022</v>
      </c>
      <c r="E39" s="80">
        <f>D39+1</f>
        <v>2023</v>
      </c>
      <c r="F39" s="80">
        <f t="shared" ref="F39:I39" si="1">E39+1</f>
        <v>2024</v>
      </c>
      <c r="G39" s="80">
        <f t="shared" si="1"/>
        <v>2025</v>
      </c>
      <c r="H39" s="80">
        <f t="shared" si="1"/>
        <v>2026</v>
      </c>
      <c r="I39" s="80">
        <f t="shared" si="1"/>
        <v>2027</v>
      </c>
      <c r="J39"/>
      <c r="K39" s="7"/>
    </row>
    <row r="40" spans="1:24" ht="29" x14ac:dyDescent="0.35">
      <c r="C40" s="15"/>
      <c r="D40" s="25" t="s">
        <v>130</v>
      </c>
      <c r="E40" s="246"/>
      <c r="F40" s="246"/>
      <c r="G40" s="246"/>
      <c r="H40" s="246"/>
      <c r="I40" s="246"/>
      <c r="J40"/>
      <c r="K40" s="7"/>
    </row>
    <row r="41" spans="1:24" x14ac:dyDescent="0.35">
      <c r="C41" s="23" t="s">
        <v>37</v>
      </c>
      <c r="D41" s="264"/>
      <c r="E41" s="261"/>
      <c r="F41" s="261"/>
      <c r="G41" s="261"/>
      <c r="H41" s="261"/>
      <c r="I41" s="261"/>
      <c r="J41" s="15" t="s">
        <v>177</v>
      </c>
    </row>
    <row r="42" spans="1:24" x14ac:dyDescent="0.35">
      <c r="C42" s="23" t="s">
        <v>15</v>
      </c>
      <c r="D42" s="17"/>
      <c r="E42" s="10"/>
      <c r="F42" s="7"/>
      <c r="G42" s="7"/>
      <c r="H42" s="7"/>
      <c r="I42" s="7"/>
      <c r="J42"/>
      <c r="K42" s="7"/>
    </row>
    <row r="43" spans="1:24" x14ac:dyDescent="0.35">
      <c r="C43" s="7" t="s">
        <v>127</v>
      </c>
      <c r="D43" s="264"/>
      <c r="E43" s="261"/>
      <c r="F43" s="261"/>
      <c r="G43" s="261"/>
      <c r="H43" s="261"/>
      <c r="I43" s="261"/>
      <c r="J43"/>
      <c r="K43" s="7"/>
    </row>
    <row r="44" spans="1:24" x14ac:dyDescent="0.35">
      <c r="C44" s="7" t="s">
        <v>128</v>
      </c>
      <c r="D44" s="264"/>
      <c r="E44" s="261"/>
      <c r="F44" s="261"/>
      <c r="G44" s="261"/>
      <c r="H44" s="261"/>
      <c r="I44" s="261"/>
      <c r="J44"/>
      <c r="K44" s="7"/>
    </row>
    <row r="45" spans="1:24" x14ac:dyDescent="0.35">
      <c r="C45" s="23" t="s">
        <v>38</v>
      </c>
      <c r="D45" s="71"/>
      <c r="E45" s="20"/>
      <c r="J45"/>
      <c r="K45" s="7"/>
    </row>
    <row r="46" spans="1:24" x14ac:dyDescent="0.35">
      <c r="C46" s="124" t="s">
        <v>18</v>
      </c>
      <c r="D46" s="264"/>
      <c r="E46" s="261"/>
      <c r="F46" s="261"/>
      <c r="G46" s="261"/>
      <c r="H46" s="261"/>
      <c r="I46" s="261"/>
      <c r="J46"/>
      <c r="K46" s="7"/>
    </row>
    <row r="47" spans="1:24" x14ac:dyDescent="0.35">
      <c r="C47" s="124" t="s">
        <v>20</v>
      </c>
      <c r="D47" s="264"/>
      <c r="E47" s="261"/>
      <c r="F47" s="261"/>
      <c r="G47" s="261"/>
      <c r="H47" s="261"/>
      <c r="I47" s="261"/>
      <c r="J47"/>
      <c r="K47" s="7"/>
    </row>
    <row r="48" spans="1:24" x14ac:dyDescent="0.35">
      <c r="C48" s="124" t="s">
        <v>19</v>
      </c>
      <c r="D48" s="264"/>
      <c r="E48" s="261"/>
      <c r="F48" s="261"/>
      <c r="G48" s="261"/>
      <c r="H48" s="261"/>
      <c r="I48" s="261"/>
      <c r="J48"/>
      <c r="K48" s="7"/>
    </row>
    <row r="49" spans="2:24" x14ac:dyDescent="0.35">
      <c r="C49" s="23" t="s">
        <v>39</v>
      </c>
      <c r="D49" s="71"/>
      <c r="E49" s="20"/>
      <c r="J49"/>
      <c r="K49" s="7"/>
    </row>
    <row r="50" spans="2:24" x14ac:dyDescent="0.35">
      <c r="C50" s="124" t="s">
        <v>18</v>
      </c>
      <c r="D50" s="264"/>
      <c r="E50" s="261"/>
      <c r="F50" s="261"/>
      <c r="G50" s="261"/>
      <c r="H50" s="261"/>
      <c r="I50" s="261"/>
      <c r="J50"/>
      <c r="K50" s="7"/>
    </row>
    <row r="51" spans="2:24" x14ac:dyDescent="0.35">
      <c r="C51" s="124" t="s">
        <v>20</v>
      </c>
      <c r="D51" s="264"/>
      <c r="E51" s="261"/>
      <c r="F51" s="261"/>
      <c r="G51" s="261"/>
      <c r="H51" s="261"/>
      <c r="I51" s="261"/>
      <c r="J51"/>
      <c r="K51" s="7"/>
    </row>
    <row r="52" spans="2:24" x14ac:dyDescent="0.35">
      <c r="C52" s="124" t="s">
        <v>19</v>
      </c>
      <c r="D52" s="264"/>
      <c r="E52" s="261"/>
      <c r="F52" s="261"/>
      <c r="G52" s="261"/>
      <c r="H52" s="261"/>
      <c r="I52" s="261"/>
      <c r="J52"/>
      <c r="K52" s="7"/>
    </row>
    <row r="53" spans="2:24" x14ac:dyDescent="0.35">
      <c r="C53" s="23" t="s">
        <v>13</v>
      </c>
      <c r="D53" s="71"/>
      <c r="E53" s="20"/>
      <c r="J53"/>
      <c r="K53" s="7"/>
    </row>
    <row r="54" spans="2:24" x14ac:dyDescent="0.35">
      <c r="C54" s="124" t="s">
        <v>91</v>
      </c>
      <c r="D54" s="264"/>
      <c r="E54" s="261"/>
      <c r="F54" s="261"/>
      <c r="G54" s="261"/>
      <c r="H54" s="261"/>
      <c r="I54" s="261"/>
      <c r="J54"/>
      <c r="K54" s="7"/>
    </row>
    <row r="55" spans="2:24" x14ac:dyDescent="0.35">
      <c r="C55" s="124" t="s">
        <v>92</v>
      </c>
      <c r="D55" s="264"/>
      <c r="E55" s="261"/>
      <c r="F55" s="261"/>
      <c r="G55" s="261"/>
      <c r="H55" s="261"/>
      <c r="I55" s="261"/>
      <c r="J55"/>
      <c r="K55" s="7"/>
    </row>
    <row r="56" spans="2:24" x14ac:dyDescent="0.35">
      <c r="C56" s="124" t="s">
        <v>93</v>
      </c>
      <c r="D56" s="264"/>
      <c r="E56" s="261"/>
      <c r="F56" s="261"/>
      <c r="G56" s="261"/>
      <c r="H56" s="261"/>
      <c r="I56" s="261"/>
      <c r="J56"/>
      <c r="K56" s="7"/>
    </row>
    <row r="57" spans="2:24" x14ac:dyDescent="0.35">
      <c r="C57" s="23" t="s">
        <v>40</v>
      </c>
      <c r="D57" s="264"/>
      <c r="E57" s="261"/>
      <c r="F57" s="261"/>
      <c r="G57" s="261"/>
      <c r="H57" s="261"/>
      <c r="I57" s="261"/>
      <c r="J57"/>
      <c r="K57" s="7"/>
    </row>
    <row r="58" spans="2:24" x14ac:dyDescent="0.35">
      <c r="C58" s="19"/>
      <c r="D58" s="7"/>
      <c r="E58" s="7"/>
    </row>
    <row r="59" spans="2:24" x14ac:dyDescent="0.35">
      <c r="B59" s="111" t="s">
        <v>280</v>
      </c>
      <c r="C59" s="115" t="s">
        <v>44</v>
      </c>
      <c r="D59" s="115"/>
      <c r="E59" s="115"/>
      <c r="F59" s="115"/>
      <c r="G59" s="115"/>
      <c r="H59" s="115"/>
      <c r="I59" s="115"/>
      <c r="J59" s="115"/>
      <c r="K59" s="115"/>
      <c r="L59" s="115"/>
      <c r="M59" s="115"/>
      <c r="N59" s="115"/>
      <c r="O59" s="115"/>
      <c r="P59" s="115"/>
      <c r="Q59" s="115"/>
      <c r="R59" s="115"/>
      <c r="S59" s="7"/>
      <c r="T59" s="7"/>
      <c r="U59" s="7"/>
      <c r="V59" s="7"/>
      <c r="W59" s="7"/>
      <c r="X59" s="7"/>
    </row>
    <row r="60" spans="2:24" x14ac:dyDescent="0.35">
      <c r="C60" s="118" t="s">
        <v>62</v>
      </c>
      <c r="D60" s="118"/>
      <c r="E60" s="118"/>
      <c r="F60" s="118"/>
      <c r="G60" s="118"/>
      <c r="H60" s="118"/>
      <c r="I60" s="118"/>
      <c r="J60" s="118"/>
      <c r="K60" s="118"/>
      <c r="L60" s="118"/>
      <c r="M60" s="118"/>
      <c r="N60" s="118"/>
      <c r="O60" s="118"/>
      <c r="P60" s="118"/>
      <c r="Q60" s="118"/>
      <c r="R60" s="118"/>
      <c r="S60" s="7"/>
      <c r="T60" s="7"/>
      <c r="U60" s="7"/>
      <c r="V60" s="7"/>
      <c r="W60" s="7"/>
      <c r="X60" s="7"/>
    </row>
    <row r="61" spans="2:24" x14ac:dyDescent="0.35">
      <c r="C61" s="7"/>
      <c r="D61" s="9" t="s">
        <v>1</v>
      </c>
      <c r="E61" s="9" t="s">
        <v>2</v>
      </c>
      <c r="F61" s="9" t="s">
        <v>3</v>
      </c>
      <c r="G61" s="9" t="s">
        <v>4</v>
      </c>
      <c r="H61" s="9" t="s">
        <v>5</v>
      </c>
      <c r="I61" s="9" t="s">
        <v>6</v>
      </c>
      <c r="J61" s="9" t="s">
        <v>7</v>
      </c>
      <c r="K61" s="9" t="s">
        <v>8</v>
      </c>
      <c r="L61" s="9" t="s">
        <v>9</v>
      </c>
      <c r="M61" s="9" t="s">
        <v>10</v>
      </c>
      <c r="N61" s="9" t="s">
        <v>11</v>
      </c>
      <c r="O61" s="9" t="s">
        <v>12</v>
      </c>
      <c r="P61" s="12"/>
      <c r="S61" s="7"/>
      <c r="T61" s="7"/>
      <c r="U61" s="7"/>
      <c r="V61" s="7"/>
      <c r="W61" s="7"/>
      <c r="X61" s="7"/>
    </row>
    <row r="62" spans="2:24" ht="15.5" x14ac:dyDescent="0.35">
      <c r="C62" s="78" t="s">
        <v>277</v>
      </c>
      <c r="D62" s="263"/>
      <c r="E62" s="263"/>
      <c r="F62" s="263"/>
      <c r="G62" s="263"/>
      <c r="H62" s="263"/>
      <c r="I62" s="263"/>
      <c r="J62" s="263"/>
      <c r="K62" s="263"/>
      <c r="L62" s="263"/>
      <c r="M62" s="263"/>
      <c r="N62" s="263"/>
      <c r="O62" s="263"/>
      <c r="P62" s="15" t="s">
        <v>276</v>
      </c>
      <c r="Q62" s="120"/>
      <c r="S62" s="7"/>
      <c r="T62" s="7"/>
      <c r="U62" s="7"/>
      <c r="V62" s="7"/>
      <c r="W62" s="7"/>
      <c r="X62" s="7"/>
    </row>
    <row r="63" spans="2:24" ht="28.5" x14ac:dyDescent="0.65">
      <c r="C63" s="7"/>
      <c r="D63" s="13"/>
      <c r="E63" s="15"/>
      <c r="I63" s="130" t="s">
        <v>27</v>
      </c>
      <c r="R63" s="7"/>
      <c r="S63"/>
      <c r="T63"/>
      <c r="U63"/>
      <c r="V63"/>
      <c r="W63"/>
      <c r="X63"/>
    </row>
    <row r="64" spans="2:24" x14ac:dyDescent="0.35">
      <c r="C64" s="7"/>
      <c r="D64" s="7"/>
      <c r="E64" s="7"/>
      <c r="H64" s="12"/>
      <c r="J64" s="7"/>
      <c r="K64" s="12"/>
      <c r="L64" s="12"/>
      <c r="M64" s="12"/>
      <c r="N64" s="12"/>
      <c r="O64" s="12"/>
      <c r="P64" s="12"/>
      <c r="S64"/>
      <c r="T64"/>
      <c r="U64"/>
    </row>
    <row r="65" spans="1:30" s="114" customFormat="1" ht="15.5" x14ac:dyDescent="0.35">
      <c r="A65" s="15"/>
      <c r="B65" s="111" t="s">
        <v>176</v>
      </c>
      <c r="C65" s="115" t="s">
        <v>281</v>
      </c>
      <c r="D65" s="119"/>
      <c r="E65" s="115"/>
      <c r="F65" s="115"/>
      <c r="G65" s="115"/>
      <c r="H65" s="115"/>
      <c r="I65" s="115"/>
    </row>
    <row r="66" spans="1:30" s="114" customFormat="1" x14ac:dyDescent="0.35">
      <c r="A66" s="15"/>
      <c r="B66" s="64"/>
      <c r="C66" s="118" t="s">
        <v>165</v>
      </c>
      <c r="D66" s="118"/>
      <c r="E66" s="118"/>
      <c r="F66" s="118"/>
      <c r="G66" s="118"/>
      <c r="H66" s="118"/>
      <c r="I66" s="118"/>
      <c r="S66" s="116"/>
    </row>
    <row r="67" spans="1:30" x14ac:dyDescent="0.35">
      <c r="C67" s="5"/>
      <c r="D67" s="86">
        <f>C4-1</f>
        <v>2022</v>
      </c>
      <c r="E67" s="86">
        <f>D67+1</f>
        <v>2023</v>
      </c>
      <c r="F67" s="86">
        <f t="shared" ref="F67:I67" si="2">E67+1</f>
        <v>2024</v>
      </c>
      <c r="G67" s="86">
        <f t="shared" si="2"/>
        <v>2025</v>
      </c>
      <c r="H67" s="86">
        <f t="shared" si="2"/>
        <v>2026</v>
      </c>
      <c r="I67" s="86">
        <f t="shared" si="2"/>
        <v>2027</v>
      </c>
      <c r="S67" s="18"/>
    </row>
    <row r="68" spans="1:30" ht="15.5" x14ac:dyDescent="0.35">
      <c r="C68" s="247" t="s">
        <v>23</v>
      </c>
      <c r="D68" s="77" t="e">
        <f ca="1">(OFFSET('P&amp;L Input Sheet'!$A$1,MATCH('Assumptions &amp; Targets'!C68,'P&amp;L Input Sheet'!$A$2:$A$14,0),MATCH('Assumptions &amp; Targets'!$D$67,'P&amp;L Input Sheet'!$B$1:$G$1,0)))/OFFSET('P&amp;L Input Sheet'!$A$1,1,MATCH('Assumptions &amp; Targets'!$D$67,'P&amp;L Input Sheet'!$B$1:$G$1,0))</f>
        <v>#DIV/0!</v>
      </c>
      <c r="E68" s="261"/>
      <c r="F68" s="261"/>
      <c r="G68" s="261"/>
      <c r="H68" s="261"/>
      <c r="I68" s="261"/>
      <c r="J68" s="120" t="s">
        <v>175</v>
      </c>
      <c r="S68"/>
    </row>
    <row r="69" spans="1:30" x14ac:dyDescent="0.35">
      <c r="C69" s="15"/>
      <c r="D69" s="77"/>
      <c r="E69" s="70"/>
      <c r="F69" s="70"/>
      <c r="G69" s="70"/>
      <c r="H69" s="70"/>
      <c r="I69" s="70"/>
      <c r="S69"/>
    </row>
    <row r="70" spans="1:30" s="114" customFormat="1" x14ac:dyDescent="0.35">
      <c r="A70" s="15"/>
      <c r="B70" s="111" t="s">
        <v>183</v>
      </c>
      <c r="C70" s="115" t="s">
        <v>21</v>
      </c>
      <c r="D70" s="115"/>
      <c r="E70" s="115"/>
      <c r="F70" s="115"/>
      <c r="G70" s="115"/>
      <c r="H70" s="115"/>
      <c r="I70" s="115"/>
      <c r="S70" s="116"/>
    </row>
    <row r="71" spans="1:30" s="114" customFormat="1" x14ac:dyDescent="0.35">
      <c r="A71" s="15"/>
      <c r="B71" s="64"/>
      <c r="C71" s="118" t="s">
        <v>174</v>
      </c>
      <c r="D71" s="118"/>
      <c r="E71" s="118"/>
      <c r="F71" s="118"/>
      <c r="G71" s="118"/>
      <c r="H71" s="118"/>
      <c r="I71" s="118"/>
      <c r="S71" s="116"/>
    </row>
    <row r="72" spans="1:30" x14ac:dyDescent="0.35">
      <c r="C72" s="7"/>
      <c r="D72" s="7"/>
      <c r="E72" s="275" t="s">
        <v>349</v>
      </c>
      <c r="F72" s="275"/>
      <c r="G72" s="275"/>
      <c r="H72" s="275"/>
      <c r="I72" s="275"/>
      <c r="S72"/>
    </row>
    <row r="73" spans="1:30" x14ac:dyDescent="0.35">
      <c r="C73" s="7"/>
      <c r="D73" s="86">
        <f>C4-1</f>
        <v>2022</v>
      </c>
      <c r="E73" s="86">
        <f>D73+1</f>
        <v>2023</v>
      </c>
      <c r="F73" s="86">
        <f t="shared" ref="F73:I73" si="3">E73+1</f>
        <v>2024</v>
      </c>
      <c r="G73" s="86">
        <f t="shared" si="3"/>
        <v>2025</v>
      </c>
      <c r="H73" s="86">
        <f t="shared" si="3"/>
        <v>2026</v>
      </c>
      <c r="I73" s="86">
        <f t="shared" si="3"/>
        <v>2027</v>
      </c>
      <c r="S73"/>
    </row>
    <row r="74" spans="1:30" ht="15.5" x14ac:dyDescent="0.35">
      <c r="C74" s="64" t="s">
        <v>132</v>
      </c>
      <c r="D74" s="106">
        <f ca="1">OFFSET('P&amp;L Input Sheet'!$A$1,MATCH('Assumptions &amp; Targets'!C74,'P&amp;L Input Sheet'!$A$2:$A$14,0),MATCH('Assumptions &amp; Targets'!$D$73,'P&amp;L Input Sheet'!$B$1:$G$1,0))</f>
        <v>0</v>
      </c>
      <c r="E74" s="261"/>
      <c r="F74" s="261"/>
      <c r="G74" s="261"/>
      <c r="H74" s="261"/>
      <c r="I74" s="261"/>
      <c r="J74" s="120" t="s">
        <v>175</v>
      </c>
      <c r="S74" s="65"/>
      <c r="T74" s="65"/>
    </row>
    <row r="75" spans="1:30" x14ac:dyDescent="0.35">
      <c r="C75" s="15" t="s">
        <v>135</v>
      </c>
      <c r="D75" s="106">
        <f ca="1">OFFSET('P&amp;L Input Sheet'!$A$1,MATCH('Assumptions &amp; Targets'!C75,'P&amp;L Input Sheet'!$A$2:$A$14,0),MATCH('Assumptions &amp; Targets'!$D$73,'P&amp;L Input Sheet'!$B$1:$G$1,0))</f>
        <v>0</v>
      </c>
      <c r="E75" s="261"/>
      <c r="F75" s="261"/>
      <c r="G75" s="261"/>
      <c r="H75" s="261"/>
      <c r="I75" s="261"/>
      <c r="S75" s="65"/>
      <c r="T75" s="65"/>
      <c r="AD75" s="65"/>
    </row>
    <row r="76" spans="1:30" x14ac:dyDescent="0.35">
      <c r="C76" s="15" t="s">
        <v>136</v>
      </c>
      <c r="D76" s="106">
        <f ca="1">OFFSET('P&amp;L Input Sheet'!$A$1,MATCH('Assumptions &amp; Targets'!C76,'P&amp;L Input Sheet'!$A$2:$A$14,0),MATCH('Assumptions &amp; Targets'!$D$73,'P&amp;L Input Sheet'!$B$1:$G$1,0))</f>
        <v>0</v>
      </c>
      <c r="E76" s="261"/>
      <c r="F76" s="261"/>
      <c r="G76" s="261"/>
      <c r="H76" s="261"/>
      <c r="I76" s="261"/>
      <c r="S76" s="65"/>
      <c r="T76" s="65"/>
    </row>
    <row r="77" spans="1:30" x14ac:dyDescent="0.35">
      <c r="C77" s="15" t="s">
        <v>134</v>
      </c>
      <c r="D77" s="106">
        <f ca="1">OFFSET('P&amp;L Input Sheet'!$A$1,MATCH('Assumptions &amp; Targets'!C77,'P&amp;L Input Sheet'!$A$2:$A$14,0),MATCH('Assumptions &amp; Targets'!$D$73,'P&amp;L Input Sheet'!$B$1:$G$1,0))</f>
        <v>0</v>
      </c>
      <c r="E77" s="261"/>
      <c r="F77" s="261"/>
      <c r="G77" s="261"/>
      <c r="H77" s="261"/>
      <c r="I77" s="261"/>
      <c r="S77" s="65"/>
      <c r="T77" s="65"/>
    </row>
    <row r="78" spans="1:30" x14ac:dyDescent="0.35">
      <c r="C78" s="15" t="s">
        <v>0</v>
      </c>
      <c r="D78" s="106">
        <f ca="1">OFFSET('P&amp;L Input Sheet'!$A$1,MATCH('Assumptions &amp; Targets'!C78,'P&amp;L Input Sheet'!$A$2:$A$14,0),MATCH('Assumptions &amp; Targets'!$D$73,'P&amp;L Input Sheet'!$B$1:$G$1,0))</f>
        <v>0</v>
      </c>
      <c r="E78" s="261"/>
      <c r="F78" s="261"/>
      <c r="G78" s="261"/>
      <c r="H78" s="261"/>
      <c r="I78" s="261"/>
      <c r="S78" s="65"/>
      <c r="T78" s="65"/>
    </row>
    <row r="79" spans="1:30" x14ac:dyDescent="0.35">
      <c r="C79" s="7"/>
      <c r="D79" s="7"/>
      <c r="E79" s="7"/>
      <c r="S79"/>
      <c r="T79"/>
    </row>
    <row r="80" spans="1:30" s="114" customFormat="1" x14ac:dyDescent="0.35">
      <c r="A80" s="15"/>
      <c r="B80" s="111" t="s">
        <v>184</v>
      </c>
      <c r="C80" s="115" t="s">
        <v>144</v>
      </c>
      <c r="D80" s="115"/>
      <c r="E80" s="115"/>
      <c r="F80" s="115"/>
      <c r="G80" s="115"/>
      <c r="H80" s="115"/>
      <c r="I80" s="115"/>
      <c r="S80" s="123" t="s">
        <v>137</v>
      </c>
      <c r="U80" s="121"/>
      <c r="V80" s="117"/>
      <c r="W80" s="117"/>
      <c r="AB80" s="122"/>
    </row>
    <row r="81" spans="1:28" s="114" customFormat="1" x14ac:dyDescent="0.35">
      <c r="A81" s="15"/>
      <c r="B81" s="64"/>
      <c r="C81" s="118" t="s">
        <v>350</v>
      </c>
      <c r="D81" s="118"/>
      <c r="E81" s="118"/>
      <c r="F81" s="118"/>
      <c r="G81" s="118"/>
      <c r="H81" s="118"/>
      <c r="I81" s="118"/>
      <c r="U81" s="121"/>
      <c r="V81" s="117"/>
      <c r="W81" s="117"/>
      <c r="AB81" s="122"/>
    </row>
    <row r="82" spans="1:28" x14ac:dyDescent="0.35">
      <c r="C82" s="149"/>
      <c r="D82" s="86">
        <f>C4-1</f>
        <v>2022</v>
      </c>
      <c r="E82" s="86">
        <f t="shared" ref="E82:I82" si="4">D82+1</f>
        <v>2023</v>
      </c>
      <c r="F82" s="86">
        <f t="shared" si="4"/>
        <v>2024</v>
      </c>
      <c r="G82" s="86">
        <f t="shared" si="4"/>
        <v>2025</v>
      </c>
      <c r="H82" s="86">
        <f t="shared" si="4"/>
        <v>2026</v>
      </c>
      <c r="I82" s="86">
        <f t="shared" si="4"/>
        <v>2027</v>
      </c>
      <c r="U82" s="20"/>
      <c r="V82" s="71"/>
      <c r="W82" s="71"/>
      <c r="AB82" s="62"/>
    </row>
    <row r="83" spans="1:28" ht="15.5" x14ac:dyDescent="0.35">
      <c r="C83" s="7" t="s">
        <v>46</v>
      </c>
      <c r="D83" s="77" t="e">
        <f ca="1">(OFFSET('P&amp;L Input Sheet'!$A$1,MATCH('Assumptions &amp; Targets'!C83,'P&amp;L Input Sheet'!$A$2:$A$14,0),MATCH('Assumptions &amp; Targets'!$D$82,'P&amp;L Input Sheet'!$B$1:$G$1,0)))/OFFSET('P&amp;L Input Sheet'!$A$1,MATCH('P&amp;L Input Sheet'!$A$11,'P&amp;L Input Sheet'!$A$2:$A$14,0),MATCH('Assumptions &amp; Targets'!$D$82,'P&amp;L Input Sheet'!$B$1:$G$1,0))</f>
        <v>#DIV/0!</v>
      </c>
      <c r="E83" s="261"/>
      <c r="F83" s="261"/>
      <c r="G83" s="261"/>
      <c r="H83" s="261"/>
      <c r="I83" s="261"/>
      <c r="J83" s="120" t="s">
        <v>175</v>
      </c>
      <c r="S83" s="7"/>
      <c r="T83" s="7"/>
      <c r="U83" s="20"/>
      <c r="V83" s="71"/>
      <c r="W83" s="17"/>
      <c r="AB83" s="62"/>
    </row>
    <row r="84" spans="1:28" x14ac:dyDescent="0.35">
      <c r="C84" s="5"/>
      <c r="D84" s="5"/>
      <c r="E84" s="5"/>
      <c r="F84" s="5"/>
      <c r="G84" s="5"/>
      <c r="H84" s="5"/>
      <c r="I84" s="5"/>
      <c r="J84" s="5"/>
      <c r="K84" s="5"/>
      <c r="L84" s="5"/>
      <c r="M84" s="5"/>
      <c r="N84" s="5"/>
      <c r="O84" s="5"/>
    </row>
    <row r="85" spans="1:28" s="114" customFormat="1" x14ac:dyDescent="0.35">
      <c r="A85" s="15"/>
      <c r="B85" s="111" t="s">
        <v>282</v>
      </c>
      <c r="C85" s="115" t="str">
        <f>"New Hires"&amp;" "&amp;(C4)</f>
        <v>New Hires 2023</v>
      </c>
      <c r="D85" s="115"/>
      <c r="E85" s="115"/>
      <c r="F85" s="115"/>
      <c r="G85" s="115"/>
      <c r="H85" s="115"/>
      <c r="I85" s="115"/>
      <c r="J85" s="115"/>
      <c r="K85" s="115"/>
      <c r="L85" s="129"/>
      <c r="M85" s="129"/>
      <c r="N85" s="129"/>
      <c r="O85" s="129"/>
    </row>
    <row r="86" spans="1:28" s="114" customFormat="1" x14ac:dyDescent="0.35">
      <c r="A86" s="15"/>
      <c r="B86" s="64"/>
      <c r="C86" s="118" t="s">
        <v>187</v>
      </c>
      <c r="D86" s="118"/>
      <c r="E86" s="118"/>
      <c r="F86" s="118"/>
      <c r="G86" s="118"/>
      <c r="H86" s="118"/>
      <c r="I86" s="118"/>
      <c r="J86" s="118"/>
      <c r="K86" s="118"/>
      <c r="L86" s="129"/>
      <c r="M86" s="129"/>
      <c r="N86" s="129"/>
      <c r="O86" s="129"/>
    </row>
    <row r="87" spans="1:28" x14ac:dyDescent="0.35">
      <c r="C87" s="9" t="s">
        <v>28</v>
      </c>
      <c r="D87" s="9" t="s">
        <v>90</v>
      </c>
      <c r="E87" s="9" t="s">
        <v>218</v>
      </c>
      <c r="F87" s="18"/>
      <c r="G87"/>
      <c r="H87"/>
      <c r="I87"/>
      <c r="J87"/>
      <c r="K87"/>
      <c r="L87"/>
      <c r="M87" s="5"/>
      <c r="N87" s="5"/>
      <c r="O87" s="5"/>
    </row>
    <row r="88" spans="1:28" ht="15.5" x14ac:dyDescent="0.35">
      <c r="C88" s="260" t="s">
        <v>351</v>
      </c>
      <c r="D88" s="264">
        <v>0</v>
      </c>
      <c r="E88" s="265" t="s">
        <v>220</v>
      </c>
      <c r="G88" s="120" t="s">
        <v>219</v>
      </c>
      <c r="L88" s="5"/>
      <c r="M88" s="5"/>
      <c r="N88" s="5"/>
      <c r="O88" s="5"/>
    </row>
    <row r="89" spans="1:28" x14ac:dyDescent="0.35">
      <c r="C89" s="260" t="s">
        <v>352</v>
      </c>
      <c r="D89" s="264">
        <v>0</v>
      </c>
      <c r="E89" s="265" t="s">
        <v>220</v>
      </c>
      <c r="L89" s="5"/>
      <c r="M89" s="5"/>
      <c r="N89" s="5"/>
      <c r="O89" s="5"/>
    </row>
    <row r="90" spans="1:28" x14ac:dyDescent="0.35">
      <c r="C90" s="260" t="s">
        <v>29</v>
      </c>
      <c r="D90" s="264">
        <v>0</v>
      </c>
      <c r="E90" s="265" t="s">
        <v>220</v>
      </c>
      <c r="L90" s="5"/>
      <c r="M90" s="5"/>
      <c r="N90" s="5"/>
      <c r="O90" s="5"/>
    </row>
    <row r="91" spans="1:28" x14ac:dyDescent="0.35">
      <c r="C91" s="260" t="s">
        <v>30</v>
      </c>
      <c r="D91" s="264">
        <v>0</v>
      </c>
      <c r="E91" s="265" t="s">
        <v>220</v>
      </c>
      <c r="L91" s="5"/>
      <c r="M91" s="5"/>
      <c r="N91" s="5"/>
      <c r="O91" s="5"/>
    </row>
    <row r="92" spans="1:28" x14ac:dyDescent="0.35">
      <c r="C92" s="260" t="s">
        <v>31</v>
      </c>
      <c r="D92" s="264">
        <v>0</v>
      </c>
      <c r="E92" s="265" t="s">
        <v>220</v>
      </c>
      <c r="L92" s="5"/>
      <c r="M92" s="5"/>
      <c r="N92" s="5"/>
      <c r="O92" s="5"/>
    </row>
    <row r="93" spans="1:28" x14ac:dyDescent="0.35">
      <c r="C93" s="260" t="s">
        <v>32</v>
      </c>
      <c r="D93" s="264">
        <v>0</v>
      </c>
      <c r="E93" s="265" t="s">
        <v>220</v>
      </c>
      <c r="L93" s="5"/>
      <c r="M93" s="5"/>
      <c r="N93" s="5"/>
      <c r="O93" s="5"/>
    </row>
    <row r="94" spans="1:28" x14ac:dyDescent="0.35">
      <c r="C94" s="260" t="s">
        <v>33</v>
      </c>
      <c r="D94" s="264">
        <v>0</v>
      </c>
      <c r="E94" s="265" t="s">
        <v>220</v>
      </c>
      <c r="L94" s="5"/>
      <c r="M94" s="5"/>
      <c r="N94" s="5"/>
      <c r="O94" s="5"/>
    </row>
    <row r="95" spans="1:28" x14ac:dyDescent="0.35">
      <c r="C95" s="260" t="s">
        <v>34</v>
      </c>
      <c r="D95" s="264">
        <v>0</v>
      </c>
      <c r="E95" s="265" t="s">
        <v>220</v>
      </c>
      <c r="L95" s="5"/>
      <c r="M95" s="5"/>
      <c r="N95" s="5"/>
      <c r="O95" s="5"/>
    </row>
    <row r="96" spans="1:28" x14ac:dyDescent="0.35">
      <c r="C96" s="260" t="s">
        <v>35</v>
      </c>
      <c r="D96" s="264">
        <v>0</v>
      </c>
      <c r="E96" s="265" t="s">
        <v>220</v>
      </c>
      <c r="L96" s="5"/>
      <c r="M96" s="5"/>
      <c r="N96" s="5"/>
      <c r="O96" s="5"/>
    </row>
    <row r="97" spans="1:25" x14ac:dyDescent="0.35">
      <c r="C97" s="260" t="s">
        <v>36</v>
      </c>
      <c r="D97" s="264">
        <v>0</v>
      </c>
      <c r="E97" s="265" t="s">
        <v>220</v>
      </c>
      <c r="L97" s="5"/>
      <c r="M97" s="5"/>
      <c r="N97" s="5"/>
      <c r="O97" s="5"/>
    </row>
    <row r="98" spans="1:25" x14ac:dyDescent="0.35">
      <c r="C98" s="260" t="s">
        <v>178</v>
      </c>
      <c r="D98" s="264">
        <v>0</v>
      </c>
      <c r="E98" s="265" t="s">
        <v>220</v>
      </c>
      <c r="F98" s="19"/>
      <c r="I98" s="19"/>
      <c r="L98" s="5"/>
      <c r="M98" s="5"/>
      <c r="N98" s="5"/>
      <c r="O98" s="5"/>
    </row>
    <row r="99" spans="1:25" x14ac:dyDescent="0.35">
      <c r="C99" s="260" t="s">
        <v>179</v>
      </c>
      <c r="D99" s="264">
        <v>0</v>
      </c>
      <c r="E99" s="265" t="s">
        <v>220</v>
      </c>
      <c r="F99" s="19"/>
      <c r="I99" s="19"/>
      <c r="L99" s="5"/>
      <c r="M99" s="5"/>
      <c r="N99" s="5"/>
      <c r="O99" s="5"/>
    </row>
    <row r="100" spans="1:25" x14ac:dyDescent="0.35">
      <c r="C100" s="260" t="s">
        <v>180</v>
      </c>
      <c r="D100" s="264">
        <v>0</v>
      </c>
      <c r="E100" s="265" t="s">
        <v>220</v>
      </c>
      <c r="F100" s="19"/>
      <c r="I100" s="19"/>
      <c r="L100" s="5"/>
      <c r="M100" s="5"/>
      <c r="N100" s="5"/>
      <c r="O100" s="5"/>
    </row>
    <row r="101" spans="1:25" x14ac:dyDescent="0.35">
      <c r="C101" s="260" t="s">
        <v>181</v>
      </c>
      <c r="D101" s="264">
        <v>0</v>
      </c>
      <c r="E101" s="265" t="s">
        <v>220</v>
      </c>
      <c r="F101" s="19"/>
      <c r="I101" s="19"/>
      <c r="L101" s="5"/>
      <c r="M101" s="5"/>
      <c r="N101" s="5"/>
      <c r="O101" s="5"/>
    </row>
    <row r="102" spans="1:25" x14ac:dyDescent="0.35">
      <c r="C102" s="260" t="s">
        <v>182</v>
      </c>
      <c r="D102" s="264">
        <v>0</v>
      </c>
      <c r="E102" s="265" t="s">
        <v>220</v>
      </c>
      <c r="F102" s="19"/>
      <c r="I102" s="19"/>
      <c r="L102" s="5"/>
      <c r="M102" s="5"/>
      <c r="N102" s="5"/>
      <c r="O102" s="5"/>
    </row>
    <row r="103" spans="1:25" x14ac:dyDescent="0.35">
      <c r="C103" s="20"/>
      <c r="D103" s="71"/>
      <c r="E103" s="71"/>
      <c r="F103" s="19"/>
      <c r="I103" s="19"/>
      <c r="L103" s="5"/>
      <c r="M103" s="5"/>
      <c r="N103" s="5"/>
      <c r="O103" s="5"/>
    </row>
    <row r="104" spans="1:25" ht="28.5" x14ac:dyDescent="0.65">
      <c r="C104" s="20"/>
      <c r="D104" s="71"/>
      <c r="E104" s="71"/>
      <c r="F104" s="19"/>
      <c r="I104" s="130" t="s">
        <v>188</v>
      </c>
      <c r="L104" s="5"/>
      <c r="M104" s="5"/>
      <c r="N104" s="5"/>
      <c r="O104" s="5"/>
    </row>
    <row r="105" spans="1:25" x14ac:dyDescent="0.35">
      <c r="C105" s="15"/>
      <c r="D105" s="15"/>
      <c r="E105" s="15"/>
      <c r="L105" s="5"/>
      <c r="M105" s="5"/>
      <c r="N105" s="5"/>
      <c r="O105" s="5"/>
    </row>
    <row r="106" spans="1:25" s="114" customFormat="1" x14ac:dyDescent="0.35">
      <c r="A106" s="15"/>
      <c r="B106" s="111" t="s">
        <v>191</v>
      </c>
      <c r="C106" s="115" t="s">
        <v>142</v>
      </c>
      <c r="D106" s="115"/>
      <c r="E106" s="115"/>
      <c r="F106" s="115"/>
      <c r="G106" s="115"/>
      <c r="H106" s="115"/>
      <c r="I106" s="115"/>
      <c r="J106" s="115"/>
      <c r="K106" s="115"/>
      <c r="L106" s="115"/>
    </row>
    <row r="107" spans="1:25" s="114" customFormat="1" x14ac:dyDescent="0.35">
      <c r="A107" s="15"/>
      <c r="B107" s="64"/>
      <c r="C107" s="118" t="s">
        <v>186</v>
      </c>
      <c r="D107" s="118"/>
      <c r="E107" s="118"/>
      <c r="F107" s="118"/>
      <c r="G107" s="118"/>
      <c r="H107" s="118"/>
      <c r="I107" s="118"/>
      <c r="J107" s="118"/>
      <c r="K107" s="118"/>
      <c r="L107" s="118"/>
    </row>
    <row r="108" spans="1:25" x14ac:dyDescent="0.35">
      <c r="C108" s="22"/>
      <c r="D108" s="89" t="s">
        <v>143</v>
      </c>
      <c r="E108" s="89" t="s">
        <v>162</v>
      </c>
      <c r="F108" s="89" t="s">
        <v>163</v>
      </c>
      <c r="G108" s="89" t="s">
        <v>141</v>
      </c>
      <c r="H108" s="7"/>
      <c r="S108"/>
      <c r="T108"/>
      <c r="U108"/>
      <c r="V108"/>
      <c r="W108"/>
      <c r="X108"/>
      <c r="Y108"/>
    </row>
    <row r="109" spans="1:25" ht="15.5" x14ac:dyDescent="0.35">
      <c r="C109" s="266" t="s">
        <v>353</v>
      </c>
      <c r="D109" s="267"/>
      <c r="E109" s="260"/>
      <c r="F109" s="268"/>
      <c r="G109" s="269"/>
      <c r="H109" s="120"/>
      <c r="J109" s="88"/>
      <c r="S109" s="22"/>
      <c r="T109" s="22"/>
      <c r="U109" s="22"/>
      <c r="V109" s="22"/>
    </row>
    <row r="110" spans="1:25" x14ac:dyDescent="0.35">
      <c r="C110" s="266" t="s">
        <v>354</v>
      </c>
      <c r="D110" s="267"/>
      <c r="E110" s="260"/>
      <c r="F110" s="268"/>
      <c r="G110" s="269"/>
      <c r="H110" s="7"/>
    </row>
    <row r="111" spans="1:25" x14ac:dyDescent="0.35">
      <c r="C111" s="266" t="s">
        <v>140</v>
      </c>
      <c r="D111" s="267"/>
      <c r="E111" s="260"/>
      <c r="F111" s="268"/>
      <c r="G111" s="269"/>
      <c r="H111" s="7"/>
    </row>
    <row r="112" spans="1:25" x14ac:dyDescent="0.35">
      <c r="C112" s="266" t="s">
        <v>166</v>
      </c>
      <c r="D112" s="267"/>
      <c r="E112" s="260"/>
      <c r="F112" s="268"/>
      <c r="G112" s="269"/>
      <c r="H112" s="132"/>
    </row>
    <row r="113" spans="2:18" x14ac:dyDescent="0.35">
      <c r="C113" s="8"/>
      <c r="D113" s="109"/>
      <c r="E113" s="8"/>
      <c r="F113" s="71"/>
      <c r="G113" s="19"/>
      <c r="K113" s="20"/>
      <c r="L113" s="19"/>
      <c r="M113" s="105"/>
      <c r="N113" s="132"/>
    </row>
    <row r="114" spans="2:18" ht="28.5" x14ac:dyDescent="0.65">
      <c r="C114" s="8"/>
      <c r="D114" s="109"/>
      <c r="E114" s="8"/>
      <c r="F114" s="71"/>
      <c r="G114" s="19"/>
      <c r="I114" s="130" t="s">
        <v>189</v>
      </c>
      <c r="K114" s="20"/>
      <c r="L114" s="19"/>
      <c r="M114" s="105"/>
      <c r="N114" s="132"/>
    </row>
    <row r="115" spans="2:18" x14ac:dyDescent="0.35">
      <c r="C115" s="24"/>
      <c r="D115" s="24"/>
      <c r="E115" s="24"/>
      <c r="F115" s="24"/>
      <c r="G115" s="24"/>
      <c r="H115" s="24"/>
      <c r="I115" s="24"/>
    </row>
    <row r="116" spans="2:18" x14ac:dyDescent="0.35">
      <c r="B116" s="111" t="s">
        <v>194</v>
      </c>
      <c r="C116" s="115" t="s">
        <v>53</v>
      </c>
      <c r="D116" s="115"/>
      <c r="E116" s="115"/>
      <c r="F116" s="115"/>
      <c r="G116" s="115"/>
      <c r="H116" s="115"/>
      <c r="I116" s="115"/>
      <c r="J116" s="115"/>
      <c r="K116" s="115"/>
      <c r="L116" s="115"/>
      <c r="M116" s="115"/>
      <c r="N116" s="115"/>
      <c r="O116" s="115"/>
      <c r="P116" s="115"/>
      <c r="Q116" s="115"/>
      <c r="R116" s="115"/>
    </row>
    <row r="117" spans="2:18" x14ac:dyDescent="0.35">
      <c r="C117" s="118" t="s">
        <v>190</v>
      </c>
      <c r="D117" s="118"/>
      <c r="E117" s="118"/>
      <c r="F117" s="118"/>
      <c r="G117" s="118"/>
      <c r="H117" s="118"/>
      <c r="I117" s="118"/>
      <c r="J117" s="118"/>
      <c r="K117" s="118"/>
      <c r="L117" s="118"/>
      <c r="M117" s="118"/>
      <c r="N117" s="118"/>
      <c r="O117" s="118"/>
      <c r="P117" s="118"/>
      <c r="Q117" s="118"/>
      <c r="R117" s="118"/>
    </row>
    <row r="118" spans="2:18" x14ac:dyDescent="0.35">
      <c r="C118" s="15"/>
      <c r="D118" s="9" t="s">
        <v>1</v>
      </c>
      <c r="E118" s="9" t="s">
        <v>2</v>
      </c>
      <c r="F118" s="9" t="s">
        <v>3</v>
      </c>
      <c r="G118" s="9" t="s">
        <v>4</v>
      </c>
      <c r="H118" s="9" t="s">
        <v>5</v>
      </c>
      <c r="I118" s="9" t="s">
        <v>6</v>
      </c>
      <c r="J118" s="9" t="s">
        <v>7</v>
      </c>
      <c r="K118" s="9" t="s">
        <v>8</v>
      </c>
      <c r="L118" s="9" t="s">
        <v>9</v>
      </c>
      <c r="M118" s="9" t="s">
        <v>10</v>
      </c>
      <c r="N118" s="9" t="s">
        <v>11</v>
      </c>
      <c r="O118" s="9" t="s">
        <v>12</v>
      </c>
    </row>
    <row r="119" spans="2:18" ht="15.5" x14ac:dyDescent="0.35">
      <c r="C119" s="7" t="s">
        <v>52</v>
      </c>
      <c r="D119" s="264"/>
      <c r="E119" s="264"/>
      <c r="F119" s="264"/>
      <c r="G119" s="264"/>
      <c r="H119" s="264"/>
      <c r="I119" s="264"/>
      <c r="J119" s="264"/>
      <c r="K119" s="264"/>
      <c r="L119" s="264"/>
      <c r="M119" s="264"/>
      <c r="N119" s="264"/>
      <c r="O119" s="264"/>
      <c r="P119" s="120" t="s">
        <v>185</v>
      </c>
    </row>
    <row r="120" spans="2:18" ht="29" x14ac:dyDescent="0.35">
      <c r="C120" s="226" t="s">
        <v>271</v>
      </c>
      <c r="D120" s="264"/>
      <c r="E120" s="264"/>
      <c r="F120" s="264"/>
      <c r="G120" s="264"/>
      <c r="H120" s="264"/>
      <c r="I120" s="264"/>
      <c r="J120" s="264"/>
      <c r="K120" s="264"/>
      <c r="L120" s="264"/>
      <c r="M120" s="264"/>
      <c r="N120" s="264"/>
      <c r="O120" s="264"/>
    </row>
    <row r="121" spans="2:18" x14ac:dyDescent="0.35">
      <c r="C121" s="15"/>
      <c r="D121" s="15"/>
      <c r="E121" s="15"/>
    </row>
    <row r="122" spans="2:18" x14ac:dyDescent="0.35">
      <c r="C122" s="115" t="s">
        <v>55</v>
      </c>
      <c r="D122" s="115"/>
      <c r="E122" s="115"/>
      <c r="F122" s="115"/>
      <c r="G122" s="115"/>
      <c r="H122" s="115"/>
      <c r="I122" s="115"/>
      <c r="J122" s="115"/>
      <c r="K122" s="115"/>
      <c r="L122" s="115"/>
      <c r="M122" s="115"/>
      <c r="N122" s="115"/>
      <c r="O122" s="115"/>
      <c r="P122" s="115"/>
      <c r="Q122" s="115"/>
      <c r="R122" s="115"/>
    </row>
    <row r="123" spans="2:18" x14ac:dyDescent="0.35">
      <c r="C123" s="118" t="s">
        <v>192</v>
      </c>
      <c r="D123" s="118"/>
      <c r="E123" s="118"/>
      <c r="F123" s="118"/>
      <c r="G123" s="118"/>
      <c r="H123" s="118"/>
      <c r="I123" s="118"/>
      <c r="J123" s="118"/>
      <c r="K123" s="118"/>
      <c r="L123" s="118"/>
      <c r="M123" s="118"/>
      <c r="N123" s="118"/>
      <c r="O123" s="118"/>
      <c r="P123" s="118"/>
      <c r="Q123" s="118"/>
      <c r="R123" s="118"/>
    </row>
    <row r="124" spans="2:18" x14ac:dyDescent="0.35">
      <c r="C124" s="7"/>
      <c r="D124" s="9" t="s">
        <v>1</v>
      </c>
      <c r="E124" s="9" t="s">
        <v>2</v>
      </c>
      <c r="F124" s="9" t="s">
        <v>3</v>
      </c>
      <c r="G124" s="9" t="s">
        <v>4</v>
      </c>
      <c r="H124" s="9" t="s">
        <v>5</v>
      </c>
      <c r="I124" s="9" t="s">
        <v>6</v>
      </c>
      <c r="J124" s="9" t="s">
        <v>7</v>
      </c>
      <c r="K124" s="9" t="s">
        <v>8</v>
      </c>
      <c r="L124" s="9" t="s">
        <v>9</v>
      </c>
      <c r="M124" s="9" t="s">
        <v>10</v>
      </c>
      <c r="N124" s="9" t="s">
        <v>11</v>
      </c>
      <c r="O124" s="9" t="s">
        <v>12</v>
      </c>
    </row>
    <row r="125" spans="2:18" ht="15.5" x14ac:dyDescent="0.35">
      <c r="C125" s="15" t="s">
        <v>78</v>
      </c>
      <c r="D125" s="264"/>
      <c r="E125" s="264"/>
      <c r="F125" s="264"/>
      <c r="G125" s="264"/>
      <c r="H125" s="264"/>
      <c r="I125" s="264"/>
      <c r="J125" s="264"/>
      <c r="K125" s="264"/>
      <c r="L125" s="264"/>
      <c r="M125" s="264"/>
      <c r="N125" s="264"/>
      <c r="O125" s="264"/>
      <c r="P125" s="120" t="s">
        <v>185</v>
      </c>
    </row>
    <row r="126" spans="2:18" x14ac:dyDescent="0.35">
      <c r="C126" s="15" t="s">
        <v>210</v>
      </c>
      <c r="D126" s="264"/>
      <c r="E126" s="264"/>
      <c r="F126" s="264"/>
      <c r="G126" s="264"/>
      <c r="H126" s="264"/>
      <c r="I126" s="264"/>
      <c r="J126" s="264"/>
      <c r="K126" s="264"/>
      <c r="L126" s="264"/>
      <c r="M126" s="264"/>
      <c r="N126" s="264"/>
      <c r="O126" s="264"/>
    </row>
    <row r="127" spans="2:18" x14ac:dyDescent="0.35">
      <c r="C127" s="7"/>
      <c r="D127" s="7"/>
      <c r="E127" s="7"/>
    </row>
    <row r="128" spans="2:18" ht="28.5" x14ac:dyDescent="0.65">
      <c r="C128" s="7"/>
      <c r="D128" s="7"/>
      <c r="E128" s="7"/>
      <c r="H128" s="130" t="s">
        <v>193</v>
      </c>
    </row>
    <row r="129" spans="1:18" ht="15" customHeight="1" x14ac:dyDescent="0.65">
      <c r="C129" s="7"/>
      <c r="D129" s="7"/>
      <c r="E129" s="7"/>
      <c r="H129" s="130"/>
    </row>
    <row r="130" spans="1:18" s="114" customFormat="1" x14ac:dyDescent="0.35">
      <c r="A130" s="15"/>
      <c r="B130" s="111" t="s">
        <v>279</v>
      </c>
      <c r="C130" s="115" t="s">
        <v>41</v>
      </c>
      <c r="D130" s="115"/>
      <c r="E130" s="115"/>
      <c r="F130" s="115"/>
      <c r="G130" s="115"/>
      <c r="H130" s="115"/>
      <c r="I130" s="115"/>
      <c r="J130" s="115"/>
      <c r="K130" s="115"/>
      <c r="L130" s="115"/>
      <c r="M130" s="115"/>
      <c r="N130" s="115"/>
      <c r="O130" s="115"/>
      <c r="P130" s="115"/>
      <c r="Q130" s="115"/>
      <c r="R130" s="115"/>
    </row>
    <row r="131" spans="1:18" s="114" customFormat="1" x14ac:dyDescent="0.35">
      <c r="A131" s="15"/>
      <c r="B131" s="64"/>
      <c r="C131" s="118" t="s">
        <v>43</v>
      </c>
      <c r="D131" s="118"/>
      <c r="E131" s="118"/>
      <c r="F131" s="118"/>
      <c r="G131" s="118"/>
      <c r="H131" s="118"/>
      <c r="I131" s="118"/>
      <c r="J131" s="118"/>
      <c r="K131" s="118"/>
      <c r="L131" s="118"/>
      <c r="M131" s="118"/>
      <c r="N131" s="118"/>
      <c r="O131" s="118"/>
      <c r="P131" s="118"/>
      <c r="Q131" s="118"/>
      <c r="R131" s="118"/>
    </row>
    <row r="132" spans="1:18" ht="15" customHeight="1" x14ac:dyDescent="0.35">
      <c r="C132" s="7"/>
      <c r="D132" s="80">
        <f>C4-1</f>
        <v>2022</v>
      </c>
      <c r="E132" s="80">
        <f>D132+1</f>
        <v>2023</v>
      </c>
      <c r="F132" s="79"/>
    </row>
    <row r="133" spans="1:18" x14ac:dyDescent="0.35">
      <c r="C133" s="7"/>
      <c r="D133" s="21" t="s">
        <v>195</v>
      </c>
      <c r="E133" s="21" t="s">
        <v>195</v>
      </c>
      <c r="F133" s="79"/>
    </row>
    <row r="134" spans="1:18" ht="15.5" x14ac:dyDescent="0.35">
      <c r="C134" s="78" t="s">
        <v>138</v>
      </c>
      <c r="D134" s="133" t="e">
        <f ca="1">(OFFSET('Balance Sheet Input Sheet'!$A$1,5,MATCH('Assumptions &amp; Targets'!$D$132,'Balance Sheet Input Sheet'!$B$1:$G$1,0))*360)/(OFFSET('P&amp;L Input Sheet'!$A$1,1,MATCH('Assumptions &amp; Targets'!$D$132,'P&amp;L Input Sheet'!$B$1:$G$1,0))*$D$33)</f>
        <v>#DIV/0!</v>
      </c>
      <c r="E134" s="270"/>
      <c r="F134" s="120" t="s">
        <v>175</v>
      </c>
    </row>
    <row r="135" spans="1:18" x14ac:dyDescent="0.35">
      <c r="C135" s="78" t="s">
        <v>139</v>
      </c>
      <c r="D135" s="133" t="e">
        <f ca="1">(OFFSET('Balance Sheet Input Sheet'!$A$1,15,MATCH('Assumptions &amp; Targets'!$D$132,'Balance Sheet Input Sheet'!$B$1:$G$1,0))*360)/OFFSET('P&amp;L Input Sheet'!$A$1,2,MATCH('Assumptions &amp; Targets'!$D$132,'P&amp;L Input Sheet'!$B$1:$G$1,0))</f>
        <v>#DIV/0!</v>
      </c>
      <c r="E135" s="270"/>
    </row>
    <row r="136" spans="1:18" ht="15.5" x14ac:dyDescent="0.35">
      <c r="C136" s="169"/>
      <c r="D136" s="120"/>
    </row>
    <row r="137" spans="1:18" x14ac:dyDescent="0.35">
      <c r="C137" s="169"/>
      <c r="D137" s="171"/>
    </row>
    <row r="138" spans="1:18" x14ac:dyDescent="0.35">
      <c r="C138" s="169"/>
    </row>
    <row r="141" spans="1:18" x14ac:dyDescent="0.35">
      <c r="D141" s="170"/>
    </row>
  </sheetData>
  <sheetProtection algorithmName="SHA-512" hashValue="1f2E8y6yi6dUJ9ULA7oQ9Fjw1QLm8blK90AgWO6vAFuCfGP6OX4TZ8sFfgZb5r/YMc1lCp0Eo4wntDV1HzarvA==" saltValue="BUaiTCmWteHCdCBfmA7OWg==" spinCount="100000" sheet="1" objects="1" scenarios="1" selectLockedCells="1"/>
  <mergeCells count="3">
    <mergeCell ref="E72:I72"/>
    <mergeCell ref="E9:I9"/>
    <mergeCell ref="E38:I38"/>
  </mergeCells>
  <phoneticPr fontId="5" type="noConversion"/>
  <conditionalFormatting sqref="D62:O62">
    <cfRule type="expression" dxfId="1652" priority="1">
      <formula>SUM($D$62:$O$62)&lt;100%</formula>
    </cfRule>
    <cfRule type="expression" dxfId="1651" priority="2">
      <formula>SUM($D$62:$O$62)&gt;100%</formula>
    </cfRule>
  </conditionalFormatting>
  <dataValidations count="1">
    <dataValidation type="list" allowBlank="1" showInputMessage="1" showErrorMessage="1" sqref="E88:E102" xr:uid="{13D4E48A-5ADD-452B-A313-E54DC65B5099}">
      <formula1>"N/A, Jan, Feb, Mar, Apr, May, Jun, Jul, Aug, Sep, Oct, Nov, Dec"</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54CD9-DFEB-492D-9544-980D0BF5D837}">
  <sheetPr>
    <tabColor rgb="FF002060"/>
  </sheetPr>
  <dimension ref="B1:K46"/>
  <sheetViews>
    <sheetView showGridLines="0" topLeftCell="B1" zoomScale="90" zoomScaleNormal="90" workbookViewId="0">
      <selection activeCell="E6" sqref="E6"/>
    </sheetView>
  </sheetViews>
  <sheetFormatPr defaultRowHeight="14.5" outlineLevelRow="1" x14ac:dyDescent="0.35"/>
  <cols>
    <col min="2" max="2" width="11.1796875" bestFit="1" customWidth="1"/>
    <col min="3" max="3" width="35.453125" customWidth="1"/>
    <col min="4" max="4" width="15.7265625" customWidth="1"/>
    <col min="5" max="5" width="17.7265625" customWidth="1"/>
    <col min="6" max="9" width="15.7265625" customWidth="1"/>
  </cols>
  <sheetData>
    <row r="1" spans="2:11" x14ac:dyDescent="0.35">
      <c r="C1" s="3"/>
      <c r="D1" s="81">
        <f>'Assumptions &amp; Targets'!C4-1</f>
        <v>2022</v>
      </c>
      <c r="E1" s="81">
        <f>D1+1</f>
        <v>2023</v>
      </c>
      <c r="F1" s="81">
        <f t="shared" ref="F1:I1" si="0">E1+1</f>
        <v>2024</v>
      </c>
      <c r="G1" s="81">
        <f t="shared" si="0"/>
        <v>2025</v>
      </c>
      <c r="H1" s="81">
        <f t="shared" si="0"/>
        <v>2026</v>
      </c>
      <c r="I1" s="81">
        <f t="shared" si="0"/>
        <v>2027</v>
      </c>
    </row>
    <row r="2" spans="2:11" x14ac:dyDescent="0.35">
      <c r="C2" s="143" t="s">
        <v>94</v>
      </c>
      <c r="D2" s="144">
        <f ca="1">OFFSET('P&amp;L Input Sheet'!$A$1,MATCH('5 Year BP'!C2,'P&amp;L Input Sheet'!$A$2:$A$14,0),MATCH('5 Year BP'!$D$1,'P&amp;L Input Sheet'!$B$1:$G$1,0))</f>
        <v>0</v>
      </c>
      <c r="E2" s="144">
        <f>SUM(E3:E15)</f>
        <v>0</v>
      </c>
      <c r="F2" s="144">
        <f>SUM(F3:F15)</f>
        <v>0</v>
      </c>
      <c r="G2" s="144">
        <f>SUM(G3:G15)</f>
        <v>0</v>
      </c>
      <c r="H2" s="144">
        <f>SUM(H3:H15)</f>
        <v>0</v>
      </c>
      <c r="I2" s="145">
        <f>SUM(I3:I15)</f>
        <v>0</v>
      </c>
    </row>
    <row r="3" spans="2:11" outlineLevel="1" x14ac:dyDescent="0.35">
      <c r="B3" s="67"/>
      <c r="C3" s="187" t="s">
        <v>14</v>
      </c>
      <c r="D3" s="192"/>
      <c r="E3" s="190">
        <f>('BP Feeder'!D7*365)*'BP Feeder'!D29</f>
        <v>0</v>
      </c>
      <c r="F3" s="146">
        <f>('BP Feeder'!E7*365)*'BP Feeder'!E29</f>
        <v>0</v>
      </c>
      <c r="G3" s="146">
        <f>('BP Feeder'!F7*365)*'BP Feeder'!F29</f>
        <v>0</v>
      </c>
      <c r="H3" s="146">
        <f>('BP Feeder'!G7*365)*'BP Feeder'!G29</f>
        <v>0</v>
      </c>
      <c r="I3" s="146">
        <f>('BP Feeder'!H7*365)*'BP Feeder'!H29</f>
        <v>0</v>
      </c>
      <c r="J3" s="65"/>
      <c r="K3" s="65"/>
    </row>
    <row r="4" spans="2:11" outlineLevel="1" x14ac:dyDescent="0.35">
      <c r="B4" s="65"/>
      <c r="C4" s="188" t="s">
        <v>127</v>
      </c>
      <c r="D4" s="192"/>
      <c r="E4" s="191">
        <f>('BP Feeder'!D9*365)*'BP Feeder'!D31</f>
        <v>0</v>
      </c>
      <c r="F4" s="74">
        <f>('BP Feeder'!E9*365)*'BP Feeder'!E31</f>
        <v>0</v>
      </c>
      <c r="G4" s="74">
        <f>('BP Feeder'!F9*365)*'BP Feeder'!F31</f>
        <v>0</v>
      </c>
      <c r="H4" s="74">
        <f>('BP Feeder'!G9*365)*'BP Feeder'!G31</f>
        <v>0</v>
      </c>
      <c r="I4" s="74">
        <f>('BP Feeder'!H9*365)*'BP Feeder'!H31</f>
        <v>0</v>
      </c>
    </row>
    <row r="5" spans="2:11" outlineLevel="1" x14ac:dyDescent="0.35">
      <c r="B5" s="65"/>
      <c r="C5" s="188" t="s">
        <v>128</v>
      </c>
      <c r="D5" s="192"/>
      <c r="E5" s="191">
        <f>('BP Feeder'!D10*365)*'BP Feeder'!D32</f>
        <v>0</v>
      </c>
      <c r="F5" s="74">
        <f>('BP Feeder'!E10*365)*'BP Feeder'!E32</f>
        <v>0</v>
      </c>
      <c r="G5" s="74">
        <f>('BP Feeder'!F10*365)*'BP Feeder'!F32</f>
        <v>0</v>
      </c>
      <c r="H5" s="74">
        <f>('BP Feeder'!G10*365)*'BP Feeder'!G32</f>
        <v>0</v>
      </c>
      <c r="I5" s="74">
        <f>('BP Feeder'!H10*365)*'BP Feeder'!H32</f>
        <v>0</v>
      </c>
    </row>
    <row r="6" spans="2:11" outlineLevel="1" x14ac:dyDescent="0.35">
      <c r="B6" s="65"/>
      <c r="C6" s="189" t="s">
        <v>197</v>
      </c>
      <c r="D6" s="192"/>
      <c r="E6" s="191">
        <f>('BP Feeder'!D12*365)*'BP Feeder'!D34</f>
        <v>0</v>
      </c>
      <c r="F6" s="74">
        <f>('BP Feeder'!E12*365)*'BP Feeder'!E34</f>
        <v>0</v>
      </c>
      <c r="G6" s="74">
        <f>('BP Feeder'!F12*365)*'BP Feeder'!F34</f>
        <v>0</v>
      </c>
      <c r="H6" s="74">
        <f>('BP Feeder'!G12*365)*'BP Feeder'!G34</f>
        <v>0</v>
      </c>
      <c r="I6" s="74">
        <f>('BP Feeder'!H12*365)*'BP Feeder'!H34</f>
        <v>0</v>
      </c>
    </row>
    <row r="7" spans="2:11" outlineLevel="1" x14ac:dyDescent="0.35">
      <c r="B7" s="65"/>
      <c r="C7" s="189" t="s">
        <v>198</v>
      </c>
      <c r="D7" s="192"/>
      <c r="E7" s="191">
        <f>('BP Feeder'!D13*365)*'BP Feeder'!D35</f>
        <v>0</v>
      </c>
      <c r="F7" s="74">
        <f>('BP Feeder'!E13*365)*'BP Feeder'!E35</f>
        <v>0</v>
      </c>
      <c r="G7" s="74">
        <f>('BP Feeder'!F13*365)*'BP Feeder'!F35</f>
        <v>0</v>
      </c>
      <c r="H7" s="74">
        <f>('BP Feeder'!G13*365)*'BP Feeder'!G35</f>
        <v>0</v>
      </c>
      <c r="I7" s="74">
        <f>('BP Feeder'!H13*365)*'BP Feeder'!H35</f>
        <v>0</v>
      </c>
    </row>
    <row r="8" spans="2:11" outlineLevel="1" x14ac:dyDescent="0.35">
      <c r="B8" s="65"/>
      <c r="C8" s="189" t="s">
        <v>199</v>
      </c>
      <c r="D8" s="192"/>
      <c r="E8" s="191">
        <f>('BP Feeder'!D14*365)*'BP Feeder'!D36</f>
        <v>0</v>
      </c>
      <c r="F8" s="74">
        <f>('BP Feeder'!E14*365)*'BP Feeder'!E36</f>
        <v>0</v>
      </c>
      <c r="G8" s="74">
        <f>('BP Feeder'!F14*365)*'BP Feeder'!F36</f>
        <v>0</v>
      </c>
      <c r="H8" s="74">
        <f>('BP Feeder'!G14*365)*'BP Feeder'!G36</f>
        <v>0</v>
      </c>
      <c r="I8" s="74">
        <f>('BP Feeder'!H14*365)*'BP Feeder'!H36</f>
        <v>0</v>
      </c>
    </row>
    <row r="9" spans="2:11" outlineLevel="1" x14ac:dyDescent="0.35">
      <c r="B9" s="65"/>
      <c r="C9" s="189" t="s">
        <v>200</v>
      </c>
      <c r="D9" s="192"/>
      <c r="E9" s="191">
        <f>('BP Feeder'!D16*365)*'BP Feeder'!D38</f>
        <v>0</v>
      </c>
      <c r="F9" s="74">
        <f>('BP Feeder'!E16*365)*'BP Feeder'!E38</f>
        <v>0</v>
      </c>
      <c r="G9" s="74">
        <f>('BP Feeder'!F16*365)*'BP Feeder'!F38</f>
        <v>0</v>
      </c>
      <c r="H9" s="74">
        <f>('BP Feeder'!G16*365)*'BP Feeder'!G38</f>
        <v>0</v>
      </c>
      <c r="I9" s="74">
        <f>('BP Feeder'!H16*365)*'BP Feeder'!H38</f>
        <v>0</v>
      </c>
    </row>
    <row r="10" spans="2:11" outlineLevel="1" x14ac:dyDescent="0.35">
      <c r="B10" s="65"/>
      <c r="C10" s="189" t="s">
        <v>201</v>
      </c>
      <c r="D10" s="192"/>
      <c r="E10" s="191">
        <f>('BP Feeder'!D17*365)*'BP Feeder'!D39</f>
        <v>0</v>
      </c>
      <c r="F10" s="74">
        <f>('BP Feeder'!E17*365)*'BP Feeder'!E39</f>
        <v>0</v>
      </c>
      <c r="G10" s="74">
        <f>('BP Feeder'!F17*365)*'BP Feeder'!F39</f>
        <v>0</v>
      </c>
      <c r="H10" s="74">
        <f>('BP Feeder'!G17*365)*'BP Feeder'!G39</f>
        <v>0</v>
      </c>
      <c r="I10" s="74">
        <f>('BP Feeder'!H17*365)*'BP Feeder'!H39</f>
        <v>0</v>
      </c>
    </row>
    <row r="11" spans="2:11" outlineLevel="1" x14ac:dyDescent="0.35">
      <c r="B11" s="65"/>
      <c r="C11" s="189" t="s">
        <v>202</v>
      </c>
      <c r="D11" s="192"/>
      <c r="E11" s="191">
        <f>('BP Feeder'!D18*365)*'BP Feeder'!D40</f>
        <v>0</v>
      </c>
      <c r="F11" s="74">
        <f>('BP Feeder'!E18*365)*'BP Feeder'!E40</f>
        <v>0</v>
      </c>
      <c r="G11" s="74">
        <f>('BP Feeder'!F18*365)*'BP Feeder'!F40</f>
        <v>0</v>
      </c>
      <c r="H11" s="74">
        <f>('BP Feeder'!G18*365)*'BP Feeder'!G40</f>
        <v>0</v>
      </c>
      <c r="I11" s="74">
        <f>('BP Feeder'!H18*365)*'BP Feeder'!H40</f>
        <v>0</v>
      </c>
    </row>
    <row r="12" spans="2:11" outlineLevel="1" x14ac:dyDescent="0.35">
      <c r="B12" s="65"/>
      <c r="C12" s="189" t="s">
        <v>203</v>
      </c>
      <c r="D12" s="192"/>
      <c r="E12" s="191">
        <f>('BP Feeder'!D20*365)*'BP Feeder'!D42</f>
        <v>0</v>
      </c>
      <c r="F12" s="74">
        <f>('BP Feeder'!E20*365)*'BP Feeder'!E42</f>
        <v>0</v>
      </c>
      <c r="G12" s="74">
        <f>('BP Feeder'!F20*365)*'BP Feeder'!F42</f>
        <v>0</v>
      </c>
      <c r="H12" s="74">
        <f>('BP Feeder'!G20*365)*'BP Feeder'!G42</f>
        <v>0</v>
      </c>
      <c r="I12" s="74">
        <f>('BP Feeder'!H20*365)*'BP Feeder'!H42</f>
        <v>0</v>
      </c>
    </row>
    <row r="13" spans="2:11" outlineLevel="1" x14ac:dyDescent="0.35">
      <c r="B13" s="65"/>
      <c r="C13" s="189" t="s">
        <v>204</v>
      </c>
      <c r="D13" s="192"/>
      <c r="E13" s="191">
        <f>('BP Feeder'!D21*365)*'BP Feeder'!D43</f>
        <v>0</v>
      </c>
      <c r="F13" s="74">
        <f>('BP Feeder'!E21*365)*'BP Feeder'!E43</f>
        <v>0</v>
      </c>
      <c r="G13" s="74">
        <f>('BP Feeder'!F21*365)*'BP Feeder'!F43</f>
        <v>0</v>
      </c>
      <c r="H13" s="74">
        <f>('BP Feeder'!G21*365)*'BP Feeder'!G43</f>
        <v>0</v>
      </c>
      <c r="I13" s="74">
        <f>('BP Feeder'!H21*365)*'BP Feeder'!H43</f>
        <v>0</v>
      </c>
    </row>
    <row r="14" spans="2:11" outlineLevel="1" x14ac:dyDescent="0.35">
      <c r="B14" s="65"/>
      <c r="C14" s="189" t="s">
        <v>205</v>
      </c>
      <c r="D14" s="192"/>
      <c r="E14" s="191">
        <f>('BP Feeder'!D22*365)*'BP Feeder'!D44</f>
        <v>0</v>
      </c>
      <c r="F14" s="74">
        <f>('BP Feeder'!E22*365)*'BP Feeder'!E44</f>
        <v>0</v>
      </c>
      <c r="G14" s="74">
        <f>('BP Feeder'!F22*365)*'BP Feeder'!F44</f>
        <v>0</v>
      </c>
      <c r="H14" s="74">
        <f>('BP Feeder'!G22*365)*'BP Feeder'!G44</f>
        <v>0</v>
      </c>
      <c r="I14" s="74">
        <f>('BP Feeder'!H22*365)*'BP Feeder'!H44</f>
        <v>0</v>
      </c>
    </row>
    <row r="15" spans="2:11" outlineLevel="1" x14ac:dyDescent="0.35">
      <c r="B15" s="65"/>
      <c r="C15" s="189" t="s">
        <v>40</v>
      </c>
      <c r="D15" s="192"/>
      <c r="E15" s="191">
        <f>('BP Feeder'!D23*365)*'BP Feeder'!D45</f>
        <v>0</v>
      </c>
      <c r="F15" s="74">
        <f>('BP Feeder'!E23*365)*'BP Feeder'!E45</f>
        <v>0</v>
      </c>
      <c r="G15" s="74">
        <f>('BP Feeder'!F23*365)*'BP Feeder'!F45</f>
        <v>0</v>
      </c>
      <c r="H15" s="74">
        <f>('BP Feeder'!G23*365)*'BP Feeder'!G45</f>
        <v>0</v>
      </c>
      <c r="I15" s="74">
        <f>('BP Feeder'!H23*365)*'BP Feeder'!H45</f>
        <v>0</v>
      </c>
    </row>
    <row r="16" spans="2:11" x14ac:dyDescent="0.35">
      <c r="B16" s="65"/>
      <c r="C16" s="151"/>
      <c r="D16" s="151"/>
      <c r="E16" s="69"/>
      <c r="F16" s="69"/>
      <c r="G16" s="69"/>
      <c r="H16" s="69"/>
      <c r="I16" s="69"/>
    </row>
    <row r="17" spans="3:10" x14ac:dyDescent="0.35">
      <c r="C17" s="227" t="s">
        <v>213</v>
      </c>
      <c r="D17" s="229"/>
      <c r="E17" s="229" t="e">
        <f ca="1">(E2-D2)/D2</f>
        <v>#DIV/0!</v>
      </c>
      <c r="F17" s="229" t="e">
        <f t="shared" ref="F17:I17" si="1">(F2-E2)/E2</f>
        <v>#DIV/0!</v>
      </c>
      <c r="G17" s="229" t="e">
        <f t="shared" si="1"/>
        <v>#DIV/0!</v>
      </c>
      <c r="H17" s="229" t="e">
        <f t="shared" si="1"/>
        <v>#DIV/0!</v>
      </c>
      <c r="I17" s="229" t="e">
        <f t="shared" si="1"/>
        <v>#DIV/0!</v>
      </c>
      <c r="J17" s="65"/>
    </row>
    <row r="18" spans="3:10" x14ac:dyDescent="0.35">
      <c r="D18" s="68"/>
      <c r="E18" s="67"/>
      <c r="J18" s="65"/>
    </row>
    <row r="19" spans="3:10" x14ac:dyDescent="0.35">
      <c r="C19" s="50" t="s">
        <v>23</v>
      </c>
      <c r="D19" s="75">
        <f ca="1">OFFSET('P&amp;L Input Sheet'!$A$1,MATCH('5 Year BP'!C19,'P&amp;L Input Sheet'!$A$2:$A$14,0),MATCH('5 Year BP'!$D$1,'P&amp;L Input Sheet'!$B$1:$G$1,0))</f>
        <v>0</v>
      </c>
      <c r="E19" s="75">
        <f>'Assumptions &amp; Targets'!E68*'5 Year BP'!E2</f>
        <v>0</v>
      </c>
      <c r="F19" s="75">
        <f>'Assumptions &amp; Targets'!F68*'5 Year BP'!F2</f>
        <v>0</v>
      </c>
      <c r="G19" s="75">
        <f>'Assumptions &amp; Targets'!G68*'5 Year BP'!G2</f>
        <v>0</v>
      </c>
      <c r="H19" s="75">
        <f>'Assumptions &amp; Targets'!H68*'5 Year BP'!H2</f>
        <v>0</v>
      </c>
      <c r="I19" s="75">
        <f>'Assumptions &amp; Targets'!I68*'5 Year BP'!I2</f>
        <v>0</v>
      </c>
    </row>
    <row r="20" spans="3:10" x14ac:dyDescent="0.35">
      <c r="C20" s="27"/>
      <c r="D20" s="85"/>
      <c r="E20" s="85"/>
    </row>
    <row r="21" spans="3:10" x14ac:dyDescent="0.35">
      <c r="C21" s="50" t="s">
        <v>50</v>
      </c>
      <c r="D21" s="75">
        <f t="shared" ref="D21:I21" ca="1" si="2">D2-D19</f>
        <v>0</v>
      </c>
      <c r="E21" s="75">
        <f t="shared" si="2"/>
        <v>0</v>
      </c>
      <c r="F21" s="75">
        <f t="shared" si="2"/>
        <v>0</v>
      </c>
      <c r="G21" s="75">
        <f t="shared" si="2"/>
        <v>0</v>
      </c>
      <c r="H21" s="75">
        <f t="shared" si="2"/>
        <v>0</v>
      </c>
      <c r="I21" s="76">
        <f t="shared" si="2"/>
        <v>0</v>
      </c>
    </row>
    <row r="22" spans="3:10" s="65" customFormat="1" x14ac:dyDescent="0.35">
      <c r="C22" s="66"/>
      <c r="D22" s="152"/>
      <c r="E22" s="152"/>
      <c r="F22" s="152"/>
      <c r="G22" s="152"/>
      <c r="H22" s="152"/>
      <c r="I22" s="152"/>
    </row>
    <row r="23" spans="3:10" x14ac:dyDescent="0.35">
      <c r="C23" s="227" t="s">
        <v>214</v>
      </c>
      <c r="D23" s="228" t="e">
        <f ca="1">D21/D2</f>
        <v>#DIV/0!</v>
      </c>
      <c r="E23" s="228" t="e">
        <f t="shared" ref="E23:I23" si="3">E21/E2</f>
        <v>#DIV/0!</v>
      </c>
      <c r="F23" s="228" t="e">
        <f t="shared" si="3"/>
        <v>#DIV/0!</v>
      </c>
      <c r="G23" s="228" t="e">
        <f t="shared" si="3"/>
        <v>#DIV/0!</v>
      </c>
      <c r="H23" s="228" t="e">
        <f t="shared" si="3"/>
        <v>#DIV/0!</v>
      </c>
      <c r="I23" s="228" t="e">
        <f t="shared" si="3"/>
        <v>#DIV/0!</v>
      </c>
    </row>
    <row r="24" spans="3:10" x14ac:dyDescent="0.35">
      <c r="D24" s="68"/>
      <c r="E24" s="67"/>
    </row>
    <row r="25" spans="3:10" x14ac:dyDescent="0.35">
      <c r="C25" s="50" t="s">
        <v>21</v>
      </c>
      <c r="D25" s="75">
        <f t="shared" ref="D25:I25" ca="1" si="4">SUM(D26:D30)</f>
        <v>0</v>
      </c>
      <c r="E25" s="75">
        <f t="shared" ca="1" si="4"/>
        <v>0</v>
      </c>
      <c r="F25" s="75">
        <f t="shared" ca="1" si="4"/>
        <v>0</v>
      </c>
      <c r="G25" s="75">
        <f t="shared" ca="1" si="4"/>
        <v>0</v>
      </c>
      <c r="H25" s="75">
        <f t="shared" ca="1" si="4"/>
        <v>0</v>
      </c>
      <c r="I25" s="76">
        <f t="shared" ca="1" si="4"/>
        <v>0</v>
      </c>
    </row>
    <row r="26" spans="3:10" outlineLevel="1" x14ac:dyDescent="0.35">
      <c r="C26" s="58" t="s">
        <v>132</v>
      </c>
      <c r="D26" s="84">
        <f ca="1">OFFSET('P&amp;L Input Sheet'!$A$1,MATCH('5 Year BP'!C26,'P&amp;L Input Sheet'!$A$2:$A$14,0),MATCH('5 Year BP'!$D$1,'P&amp;L Input Sheet'!$B$1:$G$1,0))</f>
        <v>0</v>
      </c>
      <c r="E26" s="73">
        <f ca="1">D26*(1+'Assumptions &amp; Targets'!E74)</f>
        <v>0</v>
      </c>
      <c r="F26" s="73">
        <f ca="1">E26*(1+'Assumptions &amp; Targets'!F74)</f>
        <v>0</v>
      </c>
      <c r="G26" s="73">
        <f ca="1">F26*(1+'Assumptions &amp; Targets'!G74)</f>
        <v>0</v>
      </c>
      <c r="H26" s="73">
        <f ca="1">G26*(1+'Assumptions &amp; Targets'!H74)</f>
        <v>0</v>
      </c>
      <c r="I26" s="73">
        <f ca="1">H26*(1+'Assumptions &amp; Targets'!I74)</f>
        <v>0</v>
      </c>
    </row>
    <row r="27" spans="3:10" outlineLevel="1" x14ac:dyDescent="0.35">
      <c r="C27" s="59" t="s">
        <v>135</v>
      </c>
      <c r="D27" s="84">
        <f ca="1">OFFSET('P&amp;L Input Sheet'!$A$1,MATCH('5 Year BP'!C27,'P&amp;L Input Sheet'!$A$2:$A$14,0),MATCH('5 Year BP'!$D$1,'P&amp;L Input Sheet'!$B$1:$G$1,0))</f>
        <v>0</v>
      </c>
      <c r="E27" s="87">
        <f ca="1">D27*(1+'Assumptions &amp; Targets'!E75)</f>
        <v>0</v>
      </c>
      <c r="F27" s="87">
        <f ca="1">(E27*(1+'Assumptions &amp; Targets'!F75))+'BP Feeder'!C73</f>
        <v>0</v>
      </c>
      <c r="G27" s="87">
        <f ca="1">F27*(1+'Assumptions &amp; Targets'!G75)</f>
        <v>0</v>
      </c>
      <c r="H27" s="87">
        <f ca="1">G27*(1+'Assumptions &amp; Targets'!H75)</f>
        <v>0</v>
      </c>
      <c r="I27" s="87">
        <f ca="1">H27*(1+'Assumptions &amp; Targets'!I75)</f>
        <v>0</v>
      </c>
    </row>
    <row r="28" spans="3:10" outlineLevel="1" x14ac:dyDescent="0.35">
      <c r="C28" s="59" t="s">
        <v>133</v>
      </c>
      <c r="D28" s="84">
        <f ca="1">OFFSET('P&amp;L Input Sheet'!$A$1,MATCH('5 Year BP'!C28,'P&amp;L Input Sheet'!$A$2:$A$14,0),MATCH('5 Year BP'!$D$1,'P&amp;L Input Sheet'!$B$1:$G$1,0))</f>
        <v>0</v>
      </c>
      <c r="E28" s="74">
        <f ca="1">D28*(1+'Assumptions &amp; Targets'!E76)</f>
        <v>0</v>
      </c>
      <c r="F28" s="74">
        <f ca="1">E28*(1+'Assumptions &amp; Targets'!F76)</f>
        <v>0</v>
      </c>
      <c r="G28" s="74">
        <f ca="1">F28*(1+'Assumptions &amp; Targets'!G76)</f>
        <v>0</v>
      </c>
      <c r="H28" s="74">
        <f ca="1">G28*(1+'Assumptions &amp; Targets'!H76)</f>
        <v>0</v>
      </c>
      <c r="I28" s="74">
        <f ca="1">H28*(1+'Assumptions &amp; Targets'!I76)</f>
        <v>0</v>
      </c>
    </row>
    <row r="29" spans="3:10" outlineLevel="1" x14ac:dyDescent="0.35">
      <c r="C29" s="59" t="s">
        <v>134</v>
      </c>
      <c r="D29" s="136">
        <f ca="1">OFFSET('P&amp;L Input Sheet'!$A$1,MATCH('5 Year BP'!C29,'P&amp;L Input Sheet'!$A$2:$A$14,0),MATCH('5 Year BP'!$D$1,'P&amp;L Input Sheet'!$B$1:$G$1,0))</f>
        <v>0</v>
      </c>
      <c r="E29" s="74">
        <f ca="1">D29*(1+'Assumptions &amp; Targets'!E77)</f>
        <v>0</v>
      </c>
      <c r="F29" s="74">
        <f ca="1">E29*(1+'Assumptions &amp; Targets'!F77)</f>
        <v>0</v>
      </c>
      <c r="G29" s="74">
        <f ca="1">F29*(1+'Assumptions &amp; Targets'!G77)</f>
        <v>0</v>
      </c>
      <c r="H29" s="74">
        <f ca="1">G29*(1+'Assumptions &amp; Targets'!H77)</f>
        <v>0</v>
      </c>
      <c r="I29" s="74">
        <f ca="1">H29*(1+'Assumptions &amp; Targets'!I77)</f>
        <v>0</v>
      </c>
    </row>
    <row r="30" spans="3:10" outlineLevel="1" x14ac:dyDescent="0.35">
      <c r="C30" s="150" t="s">
        <v>212</v>
      </c>
      <c r="D30" s="87">
        <v>0</v>
      </c>
      <c r="E30" s="87">
        <f>SUM('BP Feeder'!$F$50:$F$64)</f>
        <v>0</v>
      </c>
      <c r="F30" s="87">
        <v>0</v>
      </c>
      <c r="G30" s="87">
        <v>0</v>
      </c>
      <c r="H30" s="87">
        <v>0</v>
      </c>
      <c r="I30" s="87">
        <v>0</v>
      </c>
    </row>
    <row r="31" spans="3:10" x14ac:dyDescent="0.35">
      <c r="C31" s="60"/>
      <c r="D31" s="72"/>
      <c r="E31" s="72"/>
      <c r="F31" s="6"/>
      <c r="G31" s="6"/>
      <c r="H31" s="6"/>
      <c r="I31" s="6"/>
    </row>
    <row r="32" spans="3:10" x14ac:dyDescent="0.35">
      <c r="C32" s="50" t="s">
        <v>49</v>
      </c>
      <c r="D32" s="75">
        <f t="shared" ref="D32:I32" ca="1" si="5">D21-D25</f>
        <v>0</v>
      </c>
      <c r="E32" s="75">
        <f t="shared" ca="1" si="5"/>
        <v>0</v>
      </c>
      <c r="F32" s="75">
        <f t="shared" ca="1" si="5"/>
        <v>0</v>
      </c>
      <c r="G32" s="75">
        <f t="shared" ca="1" si="5"/>
        <v>0</v>
      </c>
      <c r="H32" s="75">
        <f t="shared" ca="1" si="5"/>
        <v>0</v>
      </c>
      <c r="I32" s="76">
        <f t="shared" ca="1" si="5"/>
        <v>0</v>
      </c>
    </row>
    <row r="33" spans="3:9" x14ac:dyDescent="0.35">
      <c r="D33" s="68"/>
      <c r="E33" s="67"/>
    </row>
    <row r="34" spans="3:9" x14ac:dyDescent="0.35">
      <c r="C34" s="227" t="s">
        <v>215</v>
      </c>
      <c r="D34" s="228" t="e">
        <f ca="1">D32/D2</f>
        <v>#DIV/0!</v>
      </c>
      <c r="E34" s="228" t="e">
        <f t="shared" ref="E34:I34" ca="1" si="6">E32/E2</f>
        <v>#DIV/0!</v>
      </c>
      <c r="F34" s="228" t="e">
        <f t="shared" ca="1" si="6"/>
        <v>#DIV/0!</v>
      </c>
      <c r="G34" s="228" t="e">
        <f t="shared" ca="1" si="6"/>
        <v>#DIV/0!</v>
      </c>
      <c r="H34" s="228" t="e">
        <f t="shared" ca="1" si="6"/>
        <v>#DIV/0!</v>
      </c>
      <c r="I34" s="228" t="e">
        <f t="shared" ca="1" si="6"/>
        <v>#DIV/0!</v>
      </c>
    </row>
    <row r="35" spans="3:9" x14ac:dyDescent="0.35">
      <c r="D35" s="68"/>
      <c r="E35" s="67"/>
    </row>
    <row r="36" spans="3:9" x14ac:dyDescent="0.35">
      <c r="C36" s="50" t="s">
        <v>0</v>
      </c>
      <c r="D36" s="75">
        <f ca="1">OFFSET('P&amp;L Input Sheet'!$A$1,MATCH('5 Year BP'!C36,'P&amp;L Input Sheet'!$A$2:$A$14,0),MATCH('5 Year BP'!$D$1,'P&amp;L Input Sheet'!$B$1:$G$1,0))</f>
        <v>0</v>
      </c>
      <c r="E36" s="75">
        <f ca="1">D36*(1+'Assumptions &amp; Targets'!E78)</f>
        <v>0</v>
      </c>
      <c r="F36" s="75">
        <f ca="1">E36*(1+'Assumptions &amp; Targets'!F78)</f>
        <v>0</v>
      </c>
      <c r="G36" s="75">
        <f ca="1">F36*(1+'Assumptions &amp; Targets'!G78)</f>
        <v>0</v>
      </c>
      <c r="H36" s="75">
        <f ca="1">G36*(1+'Assumptions &amp; Targets'!H78)</f>
        <v>0</v>
      </c>
      <c r="I36" s="75">
        <f ca="1">H36*(1+'Assumptions &amp; Targets'!I78)</f>
        <v>0</v>
      </c>
    </row>
    <row r="37" spans="3:9" x14ac:dyDescent="0.35">
      <c r="D37" s="68"/>
      <c r="E37" s="67"/>
    </row>
    <row r="38" spans="3:9" x14ac:dyDescent="0.35">
      <c r="C38" s="50" t="s">
        <v>48</v>
      </c>
      <c r="D38" s="75">
        <f t="shared" ref="D38:I38" ca="1" si="7">D32-D36</f>
        <v>0</v>
      </c>
      <c r="E38" s="75">
        <f t="shared" ca="1" si="7"/>
        <v>0</v>
      </c>
      <c r="F38" s="75">
        <f t="shared" ca="1" si="7"/>
        <v>0</v>
      </c>
      <c r="G38" s="75">
        <f t="shared" ca="1" si="7"/>
        <v>0</v>
      </c>
      <c r="H38" s="75">
        <f t="shared" ca="1" si="7"/>
        <v>0</v>
      </c>
      <c r="I38" s="75">
        <f t="shared" ca="1" si="7"/>
        <v>0</v>
      </c>
    </row>
    <row r="39" spans="3:9" x14ac:dyDescent="0.35">
      <c r="D39" s="68"/>
      <c r="E39" s="67"/>
    </row>
    <row r="40" spans="3:9" x14ac:dyDescent="0.35">
      <c r="C40" s="50" t="s">
        <v>47</v>
      </c>
      <c r="D40" s="75">
        <f ca="1">OFFSET('P&amp;L Input Sheet'!$A$1,MATCH('5 Year BP'!C40,'P&amp;L Input Sheet'!$A$2:$A$14,0),MATCH('5 Year BP'!$D$1,'P&amp;L Input Sheet'!$B$1:$G$1,0))</f>
        <v>0</v>
      </c>
      <c r="E40" s="75">
        <f>SUMIFS(Loan_1[Interest],Loan_1[Payment
Date],"&gt;="&amp;DATE('5 Year BP'!E1,1,1),Loan_1[Payment
Date],"&lt;="&amp;DATE('5 Year BP'!E1,12,31))+SUMIFS(Loan_2[Interest],Loan_2[Payment
Date],"&gt;="&amp;DATE('5 Year BP'!E1,1,1),Loan_2[Payment
Date],"&lt;="&amp;DATE('5 Year BP'!E1,12,31))+SUMIFS(Loan_3[Interest],Loan_3[Payment
Date],"&gt;="&amp;DATE('5 Year BP'!E1,1,1),Loan_3[Payment
Date],"&lt;="&amp;DATE('5 Year BP'!E1,12,31))+SUMIFS(Loan_4[Interest],Loan_4[Payment
Date],"&gt;="&amp;DATE('5 Year BP'!E1,1,1),Loan_4[Payment
Date],"&lt;="&amp;DATE('5 Year BP'!E1,12,31))</f>
        <v>0</v>
      </c>
      <c r="F40" s="75">
        <f>SUMIFS(Loan_1[Interest],Loan_1[Payment
Date],"&gt;="&amp;DATE('5 Year BP'!F1,1,1),Loan_1[Payment
Date],"&lt;="&amp;DATE('5 Year BP'!F1,12,31))+SUMIFS(Loan_2[Interest],Loan_2[Payment
Date],"&gt;="&amp;DATE('5 Year BP'!F1,1,1),Loan_2[Payment
Date],"&lt;="&amp;DATE('5 Year BP'!F1,12,31))+SUMIFS(Loan_3[Interest],Loan_3[Payment
Date],"&gt;="&amp;DATE('5 Year BP'!F1,1,1),Loan_3[Payment
Date],"&lt;="&amp;DATE('5 Year BP'!F1,12,31))+SUMIFS(Loan_4[Interest],Loan_4[Payment
Date],"&gt;="&amp;DATE('5 Year BP'!F1,1,1),Loan_4[Payment
Date],"&lt;="&amp;DATE('5 Year BP'!F1,12,31))</f>
        <v>0</v>
      </c>
      <c r="G40" s="75">
        <f>SUMIFS(Loan_1[Interest],Loan_1[Payment
Date],"&gt;="&amp;DATE('5 Year BP'!G1,1,1),Loan_1[Payment
Date],"&lt;="&amp;DATE('5 Year BP'!G1,12,31))+SUMIFS(Loan_2[Interest],Loan_2[Payment
Date],"&gt;="&amp;DATE('5 Year BP'!G1,1,1),Loan_2[Payment
Date],"&lt;="&amp;DATE('5 Year BP'!G1,12,31))+SUMIFS(Loan_3[Interest],Loan_3[Payment
Date],"&gt;="&amp;DATE('5 Year BP'!G1,1,1),Loan_3[Payment
Date],"&lt;="&amp;DATE('5 Year BP'!G1,12,31))+SUMIFS(Loan_4[Interest],Loan_4[Payment
Date],"&gt;="&amp;DATE('5 Year BP'!G1,1,1),Loan_4[Payment
Date],"&lt;="&amp;DATE('5 Year BP'!G1,12,31))</f>
        <v>0</v>
      </c>
      <c r="H40" s="75">
        <f>SUMIFS(Loan_1[Interest],Loan_1[Payment
Date],"&gt;="&amp;DATE('5 Year BP'!H1,1,1),Loan_1[Payment
Date],"&lt;="&amp;DATE('5 Year BP'!H1,12,31))+SUMIFS(Loan_2[Interest],Loan_2[Payment
Date],"&gt;="&amp;DATE('5 Year BP'!H1,1,1),Loan_2[Payment
Date],"&lt;="&amp;DATE('5 Year BP'!H1,12,31))+SUMIFS(Loan_3[Interest],Loan_3[Payment
Date],"&gt;="&amp;DATE('5 Year BP'!H1,1,1),Loan_3[Payment
Date],"&lt;="&amp;DATE('5 Year BP'!H1,12,31))+SUMIFS(Loan_4[Interest],Loan_4[Payment
Date],"&gt;="&amp;DATE('5 Year BP'!H1,1,1),Loan_4[Payment
Date],"&lt;="&amp;DATE('5 Year BP'!H1,12,31))</f>
        <v>0</v>
      </c>
      <c r="I40" s="75">
        <f>SUMIFS(Loan_1[Interest],Loan_1[Payment
Date],"&gt;="&amp;DATE('5 Year BP'!I1,1,1),Loan_1[Payment
Date],"&lt;="&amp;DATE('5 Year BP'!I1,12,31))+SUMIFS(Loan_2[Interest],Loan_2[Payment
Date],"&gt;="&amp;DATE('5 Year BP'!I1,1,1),Loan_2[Payment
Date],"&lt;="&amp;DATE('5 Year BP'!I1,12,31))+SUMIFS(Loan_3[Interest],Loan_3[Payment
Date],"&gt;="&amp;DATE('5 Year BP'!I1,1,1),Loan_3[Payment
Date],"&lt;="&amp;DATE('5 Year BP'!I1,12,31))+SUMIFS(Loan_4[Interest],Loan_4[Payment
Date],"&gt;="&amp;DATE('5 Year BP'!I1,1,1),Loan_4[Payment
Date],"&lt;="&amp;DATE('5 Year BP'!I1,12,31))</f>
        <v>0</v>
      </c>
    </row>
    <row r="41" spans="3:9" x14ac:dyDescent="0.35">
      <c r="D41" s="68"/>
      <c r="E41" s="67"/>
    </row>
    <row r="42" spans="3:9" x14ac:dyDescent="0.35">
      <c r="C42" s="50" t="s">
        <v>46</v>
      </c>
      <c r="D42" s="75">
        <f ca="1">OFFSET('P&amp;L Input Sheet'!$A$1,MATCH('5 Year BP'!C42,'P&amp;L Input Sheet'!$A$2:$A$14,0),MATCH('5 Year BP'!$D$1,'P&amp;L Input Sheet'!$B$1:$G$1,0))</f>
        <v>0</v>
      </c>
      <c r="E42" s="75">
        <f ca="1">E38*'Assumptions &amp; Targets'!E83</f>
        <v>0</v>
      </c>
      <c r="F42" s="75">
        <f ca="1">F38*'Assumptions &amp; Targets'!F83</f>
        <v>0</v>
      </c>
      <c r="G42" s="75">
        <f ca="1">G38*'Assumptions &amp; Targets'!G83</f>
        <v>0</v>
      </c>
      <c r="H42" s="75">
        <f ca="1">H38*'Assumptions &amp; Targets'!H83</f>
        <v>0</v>
      </c>
      <c r="I42" s="75">
        <f ca="1">I38*'Assumptions &amp; Targets'!I83</f>
        <v>0</v>
      </c>
    </row>
    <row r="43" spans="3:9" x14ac:dyDescent="0.35">
      <c r="D43" s="68"/>
      <c r="E43" s="67"/>
    </row>
    <row r="44" spans="3:9" x14ac:dyDescent="0.35">
      <c r="C44" s="50" t="s">
        <v>45</v>
      </c>
      <c r="D44" s="75">
        <f t="shared" ref="D44:I44" ca="1" si="8">D38-D40-D42</f>
        <v>0</v>
      </c>
      <c r="E44" s="75">
        <f t="shared" ca="1" si="8"/>
        <v>0</v>
      </c>
      <c r="F44" s="75">
        <f t="shared" ca="1" si="8"/>
        <v>0</v>
      </c>
      <c r="G44" s="75">
        <f t="shared" ca="1" si="8"/>
        <v>0</v>
      </c>
      <c r="H44" s="75">
        <f t="shared" ca="1" si="8"/>
        <v>0</v>
      </c>
      <c r="I44" s="75">
        <f t="shared" ca="1" si="8"/>
        <v>0</v>
      </c>
    </row>
    <row r="46" spans="3:9" x14ac:dyDescent="0.35">
      <c r="C46" s="230" t="s">
        <v>89</v>
      </c>
      <c r="D46" s="231" t="e">
        <f ca="1">D44/D2</f>
        <v>#DIV/0!</v>
      </c>
      <c r="E46" s="231" t="e">
        <f ca="1">E44/E2</f>
        <v>#DIV/0!</v>
      </c>
      <c r="F46" s="231" t="e">
        <f t="shared" ref="F46:I46" ca="1" si="9">F44/F2</f>
        <v>#DIV/0!</v>
      </c>
      <c r="G46" s="231" t="e">
        <f t="shared" ca="1" si="9"/>
        <v>#DIV/0!</v>
      </c>
      <c r="H46" s="231" t="e">
        <f t="shared" ca="1" si="9"/>
        <v>#DIV/0!</v>
      </c>
      <c r="I46" s="231" t="e">
        <f t="shared" ca="1" si="9"/>
        <v>#DIV/0!</v>
      </c>
    </row>
  </sheetData>
  <sheetProtection algorithmName="SHA-512" hashValue="3ydXEvpbRxmCwX+BYXVL1NAQCYHpScgc8OAxdUXJHkDMfp7qNwB635t9diDt7hjaPe1E2xQ0unkM9SKrmcgTIw==" saltValue="HK58VOwxj3lTVVV+e8KtAw==" spinCount="100000" sheet="1" objects="1" scenarios="1" selectLockedCell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3540-4A1D-4659-A1C3-ABABD8DAB681}">
  <sheetPr>
    <tabColor rgb="FF002060"/>
  </sheetPr>
  <dimension ref="B1:AL58"/>
  <sheetViews>
    <sheetView showGridLines="0" zoomScaleNormal="100" workbookViewId="0">
      <pane xSplit="2" ySplit="3" topLeftCell="C4" activePane="bottomRight" state="frozen"/>
      <selection pane="topRight" activeCell="D1" sqref="D1"/>
      <selection pane="bottomLeft" activeCell="A3" sqref="A3"/>
      <selection pane="bottomRight" activeCell="D7" sqref="D7"/>
    </sheetView>
  </sheetViews>
  <sheetFormatPr defaultRowHeight="14.5" outlineLevelRow="1" x14ac:dyDescent="0.35"/>
  <cols>
    <col min="1" max="1" width="3" customWidth="1"/>
    <col min="2" max="2" width="27.1796875" customWidth="1"/>
    <col min="3" max="29" width="10.7265625" customWidth="1"/>
    <col min="30" max="30" width="12.54296875" customWidth="1"/>
    <col min="31" max="38" width="10.7265625" customWidth="1"/>
  </cols>
  <sheetData>
    <row r="1" spans="2:38" x14ac:dyDescent="0.35">
      <c r="B1" s="6" t="s">
        <v>164</v>
      </c>
      <c r="C1" s="178"/>
      <c r="D1" s="33" t="s">
        <v>240</v>
      </c>
      <c r="E1" s="65"/>
    </row>
    <row r="2" spans="2:38" x14ac:dyDescent="0.35">
      <c r="B2" s="243">
        <f>'Assumptions &amp; Targets'!C4</f>
        <v>2023</v>
      </c>
      <c r="C2" s="279" t="s">
        <v>67</v>
      </c>
      <c r="D2" s="277"/>
      <c r="E2" s="277"/>
      <c r="F2" s="277" t="s">
        <v>68</v>
      </c>
      <c r="G2" s="277"/>
      <c r="H2" s="277"/>
      <c r="I2" s="277" t="s">
        <v>69</v>
      </c>
      <c r="J2" s="277"/>
      <c r="K2" s="277"/>
      <c r="L2" s="277" t="s">
        <v>70</v>
      </c>
      <c r="M2" s="277"/>
      <c r="N2" s="277"/>
      <c r="O2" s="277" t="s">
        <v>5</v>
      </c>
      <c r="P2" s="277"/>
      <c r="Q2" s="277"/>
      <c r="R2" s="277" t="s">
        <v>71</v>
      </c>
      <c r="S2" s="277"/>
      <c r="T2" s="277"/>
      <c r="U2" s="277" t="s">
        <v>72</v>
      </c>
      <c r="V2" s="277"/>
      <c r="W2" s="277"/>
      <c r="X2" s="277" t="s">
        <v>73</v>
      </c>
      <c r="Y2" s="277"/>
      <c r="Z2" s="277"/>
      <c r="AA2" s="277" t="s">
        <v>74</v>
      </c>
      <c r="AB2" s="277"/>
      <c r="AC2" s="277"/>
      <c r="AD2" s="277" t="s">
        <v>75</v>
      </c>
      <c r="AE2" s="277"/>
      <c r="AF2" s="277"/>
      <c r="AG2" s="277" t="s">
        <v>76</v>
      </c>
      <c r="AH2" s="277"/>
      <c r="AI2" s="277"/>
      <c r="AJ2" s="277" t="s">
        <v>77</v>
      </c>
      <c r="AK2" s="277"/>
      <c r="AL2" s="278"/>
    </row>
    <row r="3" spans="2:38" x14ac:dyDescent="0.35">
      <c r="B3" s="28"/>
      <c r="C3" s="55" t="s">
        <v>51</v>
      </c>
      <c r="D3" s="56" t="s">
        <v>22</v>
      </c>
      <c r="E3" s="56" t="s">
        <v>88</v>
      </c>
      <c r="F3" s="56" t="s">
        <v>51</v>
      </c>
      <c r="G3" s="56" t="s">
        <v>22</v>
      </c>
      <c r="H3" s="56" t="s">
        <v>88</v>
      </c>
      <c r="I3" s="56" t="s">
        <v>51</v>
      </c>
      <c r="J3" s="56" t="s">
        <v>22</v>
      </c>
      <c r="K3" s="56" t="s">
        <v>88</v>
      </c>
      <c r="L3" s="56" t="s">
        <v>51</v>
      </c>
      <c r="M3" s="56" t="s">
        <v>22</v>
      </c>
      <c r="N3" s="56" t="s">
        <v>88</v>
      </c>
      <c r="O3" s="56" t="s">
        <v>51</v>
      </c>
      <c r="P3" s="56" t="s">
        <v>22</v>
      </c>
      <c r="Q3" s="56" t="s">
        <v>88</v>
      </c>
      <c r="R3" s="56" t="s">
        <v>51</v>
      </c>
      <c r="S3" s="56" t="s">
        <v>22</v>
      </c>
      <c r="T3" s="56" t="s">
        <v>88</v>
      </c>
      <c r="U3" s="56" t="s">
        <v>51</v>
      </c>
      <c r="V3" s="56" t="s">
        <v>22</v>
      </c>
      <c r="W3" s="56" t="s">
        <v>88</v>
      </c>
      <c r="X3" s="56" t="s">
        <v>51</v>
      </c>
      <c r="Y3" s="56" t="s">
        <v>22</v>
      </c>
      <c r="Z3" s="56" t="s">
        <v>88</v>
      </c>
      <c r="AA3" s="56" t="s">
        <v>51</v>
      </c>
      <c r="AB3" s="56" t="s">
        <v>22</v>
      </c>
      <c r="AC3" s="56" t="s">
        <v>88</v>
      </c>
      <c r="AD3" s="56" t="s">
        <v>51</v>
      </c>
      <c r="AE3" s="56" t="s">
        <v>22</v>
      </c>
      <c r="AF3" s="56" t="s">
        <v>88</v>
      </c>
      <c r="AG3" s="56" t="s">
        <v>51</v>
      </c>
      <c r="AH3" s="56" t="s">
        <v>22</v>
      </c>
      <c r="AI3" s="56" t="s">
        <v>88</v>
      </c>
      <c r="AJ3" s="56" t="s">
        <v>51</v>
      </c>
      <c r="AK3" s="56" t="s">
        <v>22</v>
      </c>
      <c r="AL3" s="57" t="s">
        <v>88</v>
      </c>
    </row>
    <row r="4" spans="2:38" x14ac:dyDescent="0.35">
      <c r="B4" s="11"/>
      <c r="C4" s="137"/>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9"/>
    </row>
    <row r="5" spans="2:38" x14ac:dyDescent="0.35">
      <c r="B5" s="49" t="s">
        <v>61</v>
      </c>
      <c r="C5" s="158">
        <f>SUM(C6:C18)</f>
        <v>0</v>
      </c>
      <c r="D5" s="194">
        <f>SUM(D6:D18)</f>
        <v>0</v>
      </c>
      <c r="E5" s="193" t="str">
        <f>IFERROR((D5-C5)/C5,"N/A")</f>
        <v>N/A</v>
      </c>
      <c r="F5" s="158">
        <f>SUM(F6:F18)</f>
        <v>0</v>
      </c>
      <c r="G5" s="194">
        <f>SUM(G6:G18)</f>
        <v>0</v>
      </c>
      <c r="H5" s="193" t="str">
        <f>IFERROR((G5-F5)/F5,"N/A")</f>
        <v>N/A</v>
      </c>
      <c r="I5" s="158">
        <f>SUM(I6:I18)</f>
        <v>0</v>
      </c>
      <c r="J5" s="194">
        <f>SUM(J6:J18)</f>
        <v>0</v>
      </c>
      <c r="K5" s="193" t="str">
        <f>IFERROR((J5-I5)/I5,"N/A")</f>
        <v>N/A</v>
      </c>
      <c r="L5" s="158">
        <f>SUM(L6:L18)</f>
        <v>0</v>
      </c>
      <c r="M5" s="194">
        <f>SUM(M6:M18)</f>
        <v>0</v>
      </c>
      <c r="N5" s="193" t="str">
        <f>IFERROR((M5-L5)/L5,"N/A")</f>
        <v>N/A</v>
      </c>
      <c r="O5" s="158">
        <f>SUM(O6:O18)</f>
        <v>0</v>
      </c>
      <c r="P5" s="194">
        <f>SUM(P6:P18)</f>
        <v>0</v>
      </c>
      <c r="Q5" s="193" t="str">
        <f>IFERROR((P5-O5)/O5,"N/A")</f>
        <v>N/A</v>
      </c>
      <c r="R5" s="158">
        <f>SUM(R6:R18)</f>
        <v>0</v>
      </c>
      <c r="S5" s="194">
        <f>SUM(S6:S18)</f>
        <v>0</v>
      </c>
      <c r="T5" s="193" t="str">
        <f>IFERROR((S5-R5)/R5,"N/A")</f>
        <v>N/A</v>
      </c>
      <c r="U5" s="158">
        <f>SUM(U6:U18)</f>
        <v>0</v>
      </c>
      <c r="V5" s="194">
        <f>SUM(V6:V18)</f>
        <v>0</v>
      </c>
      <c r="W5" s="193" t="str">
        <f>IFERROR((V5-U5)/U5,"N/A")</f>
        <v>N/A</v>
      </c>
      <c r="X5" s="158">
        <f>SUM(X6:X18)</f>
        <v>0</v>
      </c>
      <c r="Y5" s="194">
        <f>SUM(Y6:Y18)</f>
        <v>0</v>
      </c>
      <c r="Z5" s="193" t="str">
        <f>IFERROR((Y5-X5)/X5,"N/A")</f>
        <v>N/A</v>
      </c>
      <c r="AA5" s="158">
        <f>SUM(AA6:AA18)</f>
        <v>0</v>
      </c>
      <c r="AB5" s="194">
        <f>SUM(AB6:AB18)</f>
        <v>0</v>
      </c>
      <c r="AC5" s="193" t="str">
        <f>IFERROR((AB5-AA5)/AA5,"N/A")</f>
        <v>N/A</v>
      </c>
      <c r="AD5" s="158">
        <f>SUM(AD6:AD18)</f>
        <v>0</v>
      </c>
      <c r="AE5" s="194">
        <f>SUM(AE6:AE18)</f>
        <v>0</v>
      </c>
      <c r="AF5" s="193" t="str">
        <f>IFERROR((AE5-AD5)/AD5,"N/A")</f>
        <v>N/A</v>
      </c>
      <c r="AG5" s="158">
        <f>SUM(AG6:AG18)</f>
        <v>0</v>
      </c>
      <c r="AH5" s="194">
        <f>SUM(AH6:AH18)</f>
        <v>0</v>
      </c>
      <c r="AI5" s="193" t="str">
        <f>IFERROR((AH5-AG5)/AG5,"N/A")</f>
        <v>N/A</v>
      </c>
      <c r="AJ5" s="158">
        <f>SUM(AJ6:AJ18)</f>
        <v>0</v>
      </c>
      <c r="AK5" s="194">
        <f>SUM(AK6:AK18)</f>
        <v>0</v>
      </c>
      <c r="AL5" s="193" t="str">
        <f>IFERROR((AK5-AJ5)/AJ5,"N/A")</f>
        <v>N/A</v>
      </c>
    </row>
    <row r="6" spans="2:38" outlineLevel="1" x14ac:dyDescent="0.35">
      <c r="B6" s="82" t="s">
        <v>14</v>
      </c>
      <c r="C6" s="153">
        <f>'BP Feeder'!$D$7*31</f>
        <v>0</v>
      </c>
      <c r="D6" s="288"/>
      <c r="E6" s="193" t="str">
        <f t="shared" ref="E6:E18" si="0">IFERROR((D6-C6)/C6,"N/A")</f>
        <v>N/A</v>
      </c>
      <c r="F6" s="153">
        <f>'BP Feeder'!$D$7*28</f>
        <v>0</v>
      </c>
      <c r="G6" s="288"/>
      <c r="H6" s="193" t="str">
        <f t="shared" ref="H6:H18" si="1">IFERROR((G6-F6)/F6,"N/A")</f>
        <v>N/A</v>
      </c>
      <c r="I6" s="153">
        <f>'BP Feeder'!$D$7*31</f>
        <v>0</v>
      </c>
      <c r="J6" s="288"/>
      <c r="K6" s="193" t="str">
        <f t="shared" ref="K6:K18" si="2">IFERROR((J6-I6)/I6,"N/A")</f>
        <v>N/A</v>
      </c>
      <c r="L6" s="153">
        <f>'BP Feeder'!$D$7*30</f>
        <v>0</v>
      </c>
      <c r="M6" s="288"/>
      <c r="N6" s="193" t="str">
        <f t="shared" ref="N6:N18" si="3">IFERROR((M6-L6)/L6,"N/A")</f>
        <v>N/A</v>
      </c>
      <c r="O6" s="153">
        <f>'BP Feeder'!$D$7*31</f>
        <v>0</v>
      </c>
      <c r="P6" s="288"/>
      <c r="Q6" s="193" t="str">
        <f t="shared" ref="Q6:Q18" si="4">IFERROR((P6-O6)/O6,"N/A")</f>
        <v>N/A</v>
      </c>
      <c r="R6" s="153">
        <f>'BP Feeder'!$D$7*30</f>
        <v>0</v>
      </c>
      <c r="S6" s="288"/>
      <c r="T6" s="193" t="str">
        <f t="shared" ref="T6:T18" si="5">IFERROR((S6-R6)/R6,"N/A")</f>
        <v>N/A</v>
      </c>
      <c r="U6" s="153">
        <f>'BP Feeder'!$D$7*31</f>
        <v>0</v>
      </c>
      <c r="V6" s="288"/>
      <c r="W6" s="193" t="str">
        <f t="shared" ref="W6:W18" si="6">IFERROR((V6-U6)/U6,"N/A")</f>
        <v>N/A</v>
      </c>
      <c r="X6" s="153">
        <f>'BP Feeder'!$D$7*31</f>
        <v>0</v>
      </c>
      <c r="Y6" s="288"/>
      <c r="Z6" s="193" t="str">
        <f t="shared" ref="Z6:Z18" si="7">IFERROR((Y6-X6)/X6,"N/A")</f>
        <v>N/A</v>
      </c>
      <c r="AA6" s="153">
        <f>'BP Feeder'!$D$7*30</f>
        <v>0</v>
      </c>
      <c r="AB6" s="288"/>
      <c r="AC6" s="193" t="str">
        <f t="shared" ref="AC6:AC18" si="8">IFERROR((AB6-AA6)/AA6,"N/A")</f>
        <v>N/A</v>
      </c>
      <c r="AD6" s="153">
        <f>'BP Feeder'!$D$7*31</f>
        <v>0</v>
      </c>
      <c r="AE6" s="288"/>
      <c r="AF6" s="193" t="str">
        <f t="shared" ref="AF6:AF18" si="9">IFERROR((AE6-AD6)/AD6,"N/A")</f>
        <v>N/A</v>
      </c>
      <c r="AG6" s="153">
        <f>'BP Feeder'!$D$7*30</f>
        <v>0</v>
      </c>
      <c r="AH6" s="288"/>
      <c r="AI6" s="193" t="str">
        <f t="shared" ref="AI6:AI18" si="10">IFERROR((AH6-AG6)/AG6,"N/A")</f>
        <v>N/A</v>
      </c>
      <c r="AJ6" s="153">
        <f>'BP Feeder'!$D$7*31</f>
        <v>0</v>
      </c>
      <c r="AK6" s="288"/>
      <c r="AL6" s="193" t="str">
        <f t="shared" ref="AL6:AL18" si="11">IFERROR((AK6-AJ6)/AJ6,"N/A")</f>
        <v>N/A</v>
      </c>
    </row>
    <row r="7" spans="2:38" outlineLevel="1" x14ac:dyDescent="0.35">
      <c r="B7" s="83" t="s">
        <v>127</v>
      </c>
      <c r="C7" s="153">
        <f>'BP Feeder'!$D$9*31</f>
        <v>0</v>
      </c>
      <c r="D7" s="288"/>
      <c r="E7" s="193" t="str">
        <f t="shared" si="0"/>
        <v>N/A</v>
      </c>
      <c r="F7" s="153">
        <f>'BP Feeder'!$D$9*28</f>
        <v>0</v>
      </c>
      <c r="G7" s="288"/>
      <c r="H7" s="193" t="str">
        <f t="shared" si="1"/>
        <v>N/A</v>
      </c>
      <c r="I7" s="153">
        <f>'BP Feeder'!$D$9*31</f>
        <v>0</v>
      </c>
      <c r="J7" s="288"/>
      <c r="K7" s="193" t="str">
        <f t="shared" si="2"/>
        <v>N/A</v>
      </c>
      <c r="L7" s="153">
        <f>'BP Feeder'!$D$9*30</f>
        <v>0</v>
      </c>
      <c r="M7" s="288"/>
      <c r="N7" s="193" t="str">
        <f t="shared" si="3"/>
        <v>N/A</v>
      </c>
      <c r="O7" s="153">
        <f>'BP Feeder'!$D$9*31</f>
        <v>0</v>
      </c>
      <c r="P7" s="288"/>
      <c r="Q7" s="193" t="str">
        <f t="shared" si="4"/>
        <v>N/A</v>
      </c>
      <c r="R7" s="153">
        <f>'BP Feeder'!$D$9*30</f>
        <v>0</v>
      </c>
      <c r="S7" s="288"/>
      <c r="T7" s="193" t="str">
        <f t="shared" si="5"/>
        <v>N/A</v>
      </c>
      <c r="U7" s="153">
        <f>'BP Feeder'!$D$9*31</f>
        <v>0</v>
      </c>
      <c r="V7" s="288"/>
      <c r="W7" s="193" t="str">
        <f t="shared" si="6"/>
        <v>N/A</v>
      </c>
      <c r="X7" s="153">
        <f>'BP Feeder'!$D$9*31</f>
        <v>0</v>
      </c>
      <c r="Y7" s="288"/>
      <c r="Z7" s="193" t="str">
        <f t="shared" si="7"/>
        <v>N/A</v>
      </c>
      <c r="AA7" s="153">
        <f>'BP Feeder'!$D$9*30</f>
        <v>0</v>
      </c>
      <c r="AB7" s="288"/>
      <c r="AC7" s="193" t="str">
        <f t="shared" si="8"/>
        <v>N/A</v>
      </c>
      <c r="AD7" s="153">
        <f>'BP Feeder'!$D$9*31</f>
        <v>0</v>
      </c>
      <c r="AE7" s="288"/>
      <c r="AF7" s="193" t="str">
        <f t="shared" si="9"/>
        <v>N/A</v>
      </c>
      <c r="AG7" s="153">
        <f>'BP Feeder'!$D$9*30</f>
        <v>0</v>
      </c>
      <c r="AH7" s="288"/>
      <c r="AI7" s="193" t="str">
        <f t="shared" si="10"/>
        <v>N/A</v>
      </c>
      <c r="AJ7" s="153">
        <f>'BP Feeder'!$D$9*31</f>
        <v>0</v>
      </c>
      <c r="AK7" s="288"/>
      <c r="AL7" s="193" t="str">
        <f t="shared" si="11"/>
        <v>N/A</v>
      </c>
    </row>
    <row r="8" spans="2:38" outlineLevel="1" x14ac:dyDescent="0.35">
      <c r="B8" s="83" t="s">
        <v>128</v>
      </c>
      <c r="C8" s="153">
        <f>'BP Feeder'!$D$10*31</f>
        <v>0</v>
      </c>
      <c r="D8" s="288"/>
      <c r="E8" s="193" t="str">
        <f t="shared" si="0"/>
        <v>N/A</v>
      </c>
      <c r="F8" s="153">
        <f>'BP Feeder'!$D$10*28</f>
        <v>0</v>
      </c>
      <c r="G8" s="288"/>
      <c r="H8" s="193" t="str">
        <f t="shared" si="1"/>
        <v>N/A</v>
      </c>
      <c r="I8" s="153">
        <f>'BP Feeder'!$D$10*31</f>
        <v>0</v>
      </c>
      <c r="J8" s="288"/>
      <c r="K8" s="193" t="str">
        <f t="shared" si="2"/>
        <v>N/A</v>
      </c>
      <c r="L8" s="153">
        <f>'BP Feeder'!$D$10*30</f>
        <v>0</v>
      </c>
      <c r="M8" s="288"/>
      <c r="N8" s="193" t="str">
        <f t="shared" si="3"/>
        <v>N/A</v>
      </c>
      <c r="O8" s="153">
        <f>'BP Feeder'!$D$10*31</f>
        <v>0</v>
      </c>
      <c r="P8" s="288"/>
      <c r="Q8" s="193" t="str">
        <f t="shared" si="4"/>
        <v>N/A</v>
      </c>
      <c r="R8" s="153">
        <f>'BP Feeder'!$D$10*30</f>
        <v>0</v>
      </c>
      <c r="S8" s="288"/>
      <c r="T8" s="193" t="str">
        <f t="shared" si="5"/>
        <v>N/A</v>
      </c>
      <c r="U8" s="153">
        <f>'BP Feeder'!$D$10*31</f>
        <v>0</v>
      </c>
      <c r="V8" s="288"/>
      <c r="W8" s="193" t="str">
        <f t="shared" si="6"/>
        <v>N/A</v>
      </c>
      <c r="X8" s="153">
        <f>'BP Feeder'!$D$10*31</f>
        <v>0</v>
      </c>
      <c r="Y8" s="288"/>
      <c r="Z8" s="193" t="str">
        <f t="shared" si="7"/>
        <v>N/A</v>
      </c>
      <c r="AA8" s="153">
        <f>'BP Feeder'!$D$10*30</f>
        <v>0</v>
      </c>
      <c r="AB8" s="288"/>
      <c r="AC8" s="193" t="str">
        <f t="shared" si="8"/>
        <v>N/A</v>
      </c>
      <c r="AD8" s="153">
        <f>'BP Feeder'!$D$10*31</f>
        <v>0</v>
      </c>
      <c r="AE8" s="288"/>
      <c r="AF8" s="193" t="str">
        <f t="shared" si="9"/>
        <v>N/A</v>
      </c>
      <c r="AG8" s="153">
        <f>'BP Feeder'!$D$10*30</f>
        <v>0</v>
      </c>
      <c r="AH8" s="288"/>
      <c r="AI8" s="193" t="str">
        <f t="shared" si="10"/>
        <v>N/A</v>
      </c>
      <c r="AJ8" s="153">
        <f>'BP Feeder'!$D$10*31</f>
        <v>0</v>
      </c>
      <c r="AK8" s="288"/>
      <c r="AL8" s="193" t="str">
        <f t="shared" si="11"/>
        <v>N/A</v>
      </c>
    </row>
    <row r="9" spans="2:38" outlineLevel="1" x14ac:dyDescent="0.35">
      <c r="B9" s="83" t="s">
        <v>197</v>
      </c>
      <c r="C9" s="153">
        <f>'BP Feeder'!$D$12*31</f>
        <v>0</v>
      </c>
      <c r="D9" s="288"/>
      <c r="E9" s="193" t="str">
        <f t="shared" si="0"/>
        <v>N/A</v>
      </c>
      <c r="F9" s="153">
        <f>'BP Feeder'!$D$12*28</f>
        <v>0</v>
      </c>
      <c r="G9" s="288"/>
      <c r="H9" s="193" t="str">
        <f t="shared" si="1"/>
        <v>N/A</v>
      </c>
      <c r="I9" s="153">
        <f>'BP Feeder'!$D$12*31</f>
        <v>0</v>
      </c>
      <c r="J9" s="288"/>
      <c r="K9" s="193" t="str">
        <f t="shared" si="2"/>
        <v>N/A</v>
      </c>
      <c r="L9" s="153">
        <f>'BP Feeder'!$D$12*30</f>
        <v>0</v>
      </c>
      <c r="M9" s="288"/>
      <c r="N9" s="193" t="str">
        <f t="shared" si="3"/>
        <v>N/A</v>
      </c>
      <c r="O9" s="153">
        <f>'BP Feeder'!$D$12*31</f>
        <v>0</v>
      </c>
      <c r="P9" s="288"/>
      <c r="Q9" s="193" t="str">
        <f t="shared" si="4"/>
        <v>N/A</v>
      </c>
      <c r="R9" s="153">
        <f>'BP Feeder'!$D$12*30</f>
        <v>0</v>
      </c>
      <c r="S9" s="288"/>
      <c r="T9" s="193" t="str">
        <f t="shared" si="5"/>
        <v>N/A</v>
      </c>
      <c r="U9" s="153">
        <f>'BP Feeder'!$D$12*31</f>
        <v>0</v>
      </c>
      <c r="V9" s="288"/>
      <c r="W9" s="193" t="str">
        <f t="shared" si="6"/>
        <v>N/A</v>
      </c>
      <c r="X9" s="153">
        <f>'BP Feeder'!$D$12*31</f>
        <v>0</v>
      </c>
      <c r="Y9" s="288"/>
      <c r="Z9" s="193" t="str">
        <f t="shared" si="7"/>
        <v>N/A</v>
      </c>
      <c r="AA9" s="153">
        <f>'BP Feeder'!$D$12*30</f>
        <v>0</v>
      </c>
      <c r="AB9" s="288"/>
      <c r="AC9" s="193" t="str">
        <f t="shared" si="8"/>
        <v>N/A</v>
      </c>
      <c r="AD9" s="153">
        <f>'BP Feeder'!$D$12*31</f>
        <v>0</v>
      </c>
      <c r="AE9" s="288"/>
      <c r="AF9" s="193" t="str">
        <f t="shared" si="9"/>
        <v>N/A</v>
      </c>
      <c r="AG9" s="153">
        <f>'BP Feeder'!$D$12*30</f>
        <v>0</v>
      </c>
      <c r="AH9" s="288"/>
      <c r="AI9" s="193" t="str">
        <f t="shared" si="10"/>
        <v>N/A</v>
      </c>
      <c r="AJ9" s="153">
        <f>'BP Feeder'!$D$12*31</f>
        <v>0</v>
      </c>
      <c r="AK9" s="288"/>
      <c r="AL9" s="193" t="str">
        <f t="shared" si="11"/>
        <v>N/A</v>
      </c>
    </row>
    <row r="10" spans="2:38" outlineLevel="1" x14ac:dyDescent="0.35">
      <c r="B10" s="83" t="s">
        <v>198</v>
      </c>
      <c r="C10" s="153">
        <f>'BP Feeder'!$D$13*31</f>
        <v>0</v>
      </c>
      <c r="D10" s="288"/>
      <c r="E10" s="193" t="str">
        <f t="shared" si="0"/>
        <v>N/A</v>
      </c>
      <c r="F10" s="153">
        <f>'BP Feeder'!$D$13*28</f>
        <v>0</v>
      </c>
      <c r="G10" s="288"/>
      <c r="H10" s="193" t="str">
        <f t="shared" si="1"/>
        <v>N/A</v>
      </c>
      <c r="I10" s="153">
        <f>'BP Feeder'!$D$13*31</f>
        <v>0</v>
      </c>
      <c r="J10" s="288"/>
      <c r="K10" s="193" t="str">
        <f t="shared" si="2"/>
        <v>N/A</v>
      </c>
      <c r="L10" s="153">
        <f>'BP Feeder'!$D$13*30</f>
        <v>0</v>
      </c>
      <c r="M10" s="288"/>
      <c r="N10" s="193" t="str">
        <f t="shared" si="3"/>
        <v>N/A</v>
      </c>
      <c r="O10" s="153">
        <f>'BP Feeder'!$D$13*31</f>
        <v>0</v>
      </c>
      <c r="P10" s="288"/>
      <c r="Q10" s="193" t="str">
        <f t="shared" si="4"/>
        <v>N/A</v>
      </c>
      <c r="R10" s="153">
        <f>'BP Feeder'!$D$13*30</f>
        <v>0</v>
      </c>
      <c r="S10" s="288"/>
      <c r="T10" s="193" t="str">
        <f t="shared" si="5"/>
        <v>N/A</v>
      </c>
      <c r="U10" s="153">
        <f>'BP Feeder'!$D$13*31</f>
        <v>0</v>
      </c>
      <c r="V10" s="288"/>
      <c r="W10" s="193" t="str">
        <f t="shared" si="6"/>
        <v>N/A</v>
      </c>
      <c r="X10" s="153">
        <f>'BP Feeder'!$D$13*31</f>
        <v>0</v>
      </c>
      <c r="Y10" s="288"/>
      <c r="Z10" s="193" t="str">
        <f t="shared" si="7"/>
        <v>N/A</v>
      </c>
      <c r="AA10" s="153">
        <f>'BP Feeder'!$D$13*30</f>
        <v>0</v>
      </c>
      <c r="AB10" s="288"/>
      <c r="AC10" s="193" t="str">
        <f t="shared" si="8"/>
        <v>N/A</v>
      </c>
      <c r="AD10" s="153">
        <f>'BP Feeder'!$D$13*31</f>
        <v>0</v>
      </c>
      <c r="AE10" s="288"/>
      <c r="AF10" s="193" t="str">
        <f t="shared" si="9"/>
        <v>N/A</v>
      </c>
      <c r="AG10" s="153">
        <f>'BP Feeder'!$D$13*30</f>
        <v>0</v>
      </c>
      <c r="AH10" s="288"/>
      <c r="AI10" s="193" t="str">
        <f t="shared" si="10"/>
        <v>N/A</v>
      </c>
      <c r="AJ10" s="153">
        <f>'BP Feeder'!$D$13*31</f>
        <v>0</v>
      </c>
      <c r="AK10" s="288"/>
      <c r="AL10" s="193" t="str">
        <f t="shared" si="11"/>
        <v>N/A</v>
      </c>
    </row>
    <row r="11" spans="2:38" outlineLevel="1" x14ac:dyDescent="0.35">
      <c r="B11" s="83" t="s">
        <v>199</v>
      </c>
      <c r="C11" s="153">
        <f>'BP Feeder'!$D$14*31</f>
        <v>0</v>
      </c>
      <c r="D11" s="288"/>
      <c r="E11" s="193" t="str">
        <f t="shared" si="0"/>
        <v>N/A</v>
      </c>
      <c r="F11" s="153">
        <f>'BP Feeder'!$D$14*28</f>
        <v>0</v>
      </c>
      <c r="G11" s="288"/>
      <c r="H11" s="193" t="str">
        <f t="shared" si="1"/>
        <v>N/A</v>
      </c>
      <c r="I11" s="153">
        <f>'BP Feeder'!$D$14*31</f>
        <v>0</v>
      </c>
      <c r="J11" s="288"/>
      <c r="K11" s="193" t="str">
        <f t="shared" si="2"/>
        <v>N/A</v>
      </c>
      <c r="L11" s="153">
        <f>'BP Feeder'!$D$14*30</f>
        <v>0</v>
      </c>
      <c r="M11" s="288"/>
      <c r="N11" s="193" t="str">
        <f t="shared" si="3"/>
        <v>N/A</v>
      </c>
      <c r="O11" s="153">
        <f>'BP Feeder'!$D$14*31</f>
        <v>0</v>
      </c>
      <c r="P11" s="288"/>
      <c r="Q11" s="193" t="str">
        <f t="shared" si="4"/>
        <v>N/A</v>
      </c>
      <c r="R11" s="153">
        <f>'BP Feeder'!$D$14*30</f>
        <v>0</v>
      </c>
      <c r="S11" s="288"/>
      <c r="T11" s="193" t="str">
        <f t="shared" si="5"/>
        <v>N/A</v>
      </c>
      <c r="U11" s="153">
        <f>'BP Feeder'!$D$14*31</f>
        <v>0</v>
      </c>
      <c r="V11" s="288"/>
      <c r="W11" s="193" t="str">
        <f t="shared" si="6"/>
        <v>N/A</v>
      </c>
      <c r="X11" s="153">
        <f>'BP Feeder'!$D$14*31</f>
        <v>0</v>
      </c>
      <c r="Y11" s="288"/>
      <c r="Z11" s="193" t="str">
        <f t="shared" si="7"/>
        <v>N/A</v>
      </c>
      <c r="AA11" s="153">
        <f>'BP Feeder'!$D$14*30</f>
        <v>0</v>
      </c>
      <c r="AB11" s="288"/>
      <c r="AC11" s="193" t="str">
        <f t="shared" si="8"/>
        <v>N/A</v>
      </c>
      <c r="AD11" s="153">
        <f>'BP Feeder'!$D$14*31</f>
        <v>0</v>
      </c>
      <c r="AE11" s="288"/>
      <c r="AF11" s="193" t="str">
        <f t="shared" si="9"/>
        <v>N/A</v>
      </c>
      <c r="AG11" s="153">
        <f>'BP Feeder'!$D$14*30</f>
        <v>0</v>
      </c>
      <c r="AH11" s="288"/>
      <c r="AI11" s="193" t="str">
        <f t="shared" si="10"/>
        <v>N/A</v>
      </c>
      <c r="AJ11" s="153">
        <f>'BP Feeder'!$D$14*31</f>
        <v>0</v>
      </c>
      <c r="AK11" s="288"/>
      <c r="AL11" s="193" t="str">
        <f t="shared" si="11"/>
        <v>N/A</v>
      </c>
    </row>
    <row r="12" spans="2:38" outlineLevel="1" x14ac:dyDescent="0.35">
      <c r="B12" s="83" t="s">
        <v>200</v>
      </c>
      <c r="C12" s="153">
        <f>'BP Feeder'!$D$16*31</f>
        <v>0</v>
      </c>
      <c r="D12" s="288"/>
      <c r="E12" s="193" t="str">
        <f t="shared" si="0"/>
        <v>N/A</v>
      </c>
      <c r="F12" s="153">
        <f>'BP Feeder'!$D$16*28</f>
        <v>0</v>
      </c>
      <c r="G12" s="288"/>
      <c r="H12" s="193" t="str">
        <f t="shared" si="1"/>
        <v>N/A</v>
      </c>
      <c r="I12" s="153">
        <f>'BP Feeder'!$D$16*31</f>
        <v>0</v>
      </c>
      <c r="J12" s="288"/>
      <c r="K12" s="193" t="str">
        <f t="shared" si="2"/>
        <v>N/A</v>
      </c>
      <c r="L12" s="153">
        <f>'BP Feeder'!$D$16*30</f>
        <v>0</v>
      </c>
      <c r="M12" s="288"/>
      <c r="N12" s="193" t="str">
        <f t="shared" si="3"/>
        <v>N/A</v>
      </c>
      <c r="O12" s="153">
        <f>'BP Feeder'!$D$16*31</f>
        <v>0</v>
      </c>
      <c r="P12" s="288"/>
      <c r="Q12" s="193" t="str">
        <f t="shared" si="4"/>
        <v>N/A</v>
      </c>
      <c r="R12" s="153">
        <f>'BP Feeder'!$D$16*30</f>
        <v>0</v>
      </c>
      <c r="S12" s="288"/>
      <c r="T12" s="193" t="str">
        <f t="shared" si="5"/>
        <v>N/A</v>
      </c>
      <c r="U12" s="153">
        <f>'BP Feeder'!$D$16*31</f>
        <v>0</v>
      </c>
      <c r="V12" s="288"/>
      <c r="W12" s="193" t="str">
        <f t="shared" si="6"/>
        <v>N/A</v>
      </c>
      <c r="X12" s="153">
        <f>'BP Feeder'!$D$16*31</f>
        <v>0</v>
      </c>
      <c r="Y12" s="288"/>
      <c r="Z12" s="193" t="str">
        <f t="shared" si="7"/>
        <v>N/A</v>
      </c>
      <c r="AA12" s="153">
        <f>'BP Feeder'!$D$16*30</f>
        <v>0</v>
      </c>
      <c r="AB12" s="288"/>
      <c r="AC12" s="193" t="str">
        <f t="shared" si="8"/>
        <v>N/A</v>
      </c>
      <c r="AD12" s="153">
        <f>'BP Feeder'!$D$16*31</f>
        <v>0</v>
      </c>
      <c r="AE12" s="288"/>
      <c r="AF12" s="193" t="str">
        <f t="shared" si="9"/>
        <v>N/A</v>
      </c>
      <c r="AG12" s="153">
        <f>'BP Feeder'!$D$16*30</f>
        <v>0</v>
      </c>
      <c r="AH12" s="288"/>
      <c r="AI12" s="193" t="str">
        <f t="shared" si="10"/>
        <v>N/A</v>
      </c>
      <c r="AJ12" s="153">
        <f>'BP Feeder'!$D$16*31</f>
        <v>0</v>
      </c>
      <c r="AK12" s="288"/>
      <c r="AL12" s="193" t="str">
        <f t="shared" si="11"/>
        <v>N/A</v>
      </c>
    </row>
    <row r="13" spans="2:38" outlineLevel="1" x14ac:dyDescent="0.35">
      <c r="B13" s="83" t="s">
        <v>201</v>
      </c>
      <c r="C13" s="153">
        <f>'BP Feeder'!$D$17*31</f>
        <v>0</v>
      </c>
      <c r="D13" s="288"/>
      <c r="E13" s="193" t="str">
        <f t="shared" si="0"/>
        <v>N/A</v>
      </c>
      <c r="F13" s="153">
        <f>'BP Feeder'!$D$17*28</f>
        <v>0</v>
      </c>
      <c r="G13" s="288"/>
      <c r="H13" s="193" t="str">
        <f t="shared" si="1"/>
        <v>N/A</v>
      </c>
      <c r="I13" s="153">
        <f>'BP Feeder'!$D$17*31</f>
        <v>0</v>
      </c>
      <c r="J13" s="288"/>
      <c r="K13" s="193" t="str">
        <f t="shared" si="2"/>
        <v>N/A</v>
      </c>
      <c r="L13" s="153">
        <f>'BP Feeder'!$D$17*30</f>
        <v>0</v>
      </c>
      <c r="M13" s="288"/>
      <c r="N13" s="193" t="str">
        <f t="shared" si="3"/>
        <v>N/A</v>
      </c>
      <c r="O13" s="153">
        <f>'BP Feeder'!$D$17*31</f>
        <v>0</v>
      </c>
      <c r="P13" s="288"/>
      <c r="Q13" s="193" t="str">
        <f t="shared" si="4"/>
        <v>N/A</v>
      </c>
      <c r="R13" s="153">
        <f>'BP Feeder'!$D$17*30</f>
        <v>0</v>
      </c>
      <c r="S13" s="288"/>
      <c r="T13" s="193" t="str">
        <f t="shared" si="5"/>
        <v>N/A</v>
      </c>
      <c r="U13" s="153">
        <f>'BP Feeder'!$D$17*31</f>
        <v>0</v>
      </c>
      <c r="V13" s="288"/>
      <c r="W13" s="193" t="str">
        <f t="shared" si="6"/>
        <v>N/A</v>
      </c>
      <c r="X13" s="153">
        <f>'BP Feeder'!$D$17*31</f>
        <v>0</v>
      </c>
      <c r="Y13" s="288"/>
      <c r="Z13" s="193" t="str">
        <f t="shared" si="7"/>
        <v>N/A</v>
      </c>
      <c r="AA13" s="153">
        <f>'BP Feeder'!$D$17*30</f>
        <v>0</v>
      </c>
      <c r="AB13" s="288"/>
      <c r="AC13" s="193" t="str">
        <f t="shared" si="8"/>
        <v>N/A</v>
      </c>
      <c r="AD13" s="153">
        <f>'BP Feeder'!$D$17*31</f>
        <v>0</v>
      </c>
      <c r="AE13" s="288"/>
      <c r="AF13" s="193" t="str">
        <f t="shared" si="9"/>
        <v>N/A</v>
      </c>
      <c r="AG13" s="153">
        <f>'BP Feeder'!$D$17*30</f>
        <v>0</v>
      </c>
      <c r="AH13" s="288"/>
      <c r="AI13" s="193" t="str">
        <f t="shared" si="10"/>
        <v>N/A</v>
      </c>
      <c r="AJ13" s="153">
        <f>'BP Feeder'!$D$17*31</f>
        <v>0</v>
      </c>
      <c r="AK13" s="288"/>
      <c r="AL13" s="193" t="str">
        <f t="shared" si="11"/>
        <v>N/A</v>
      </c>
    </row>
    <row r="14" spans="2:38" outlineLevel="1" x14ac:dyDescent="0.35">
      <c r="B14" s="83" t="s">
        <v>202</v>
      </c>
      <c r="C14" s="153">
        <f>'BP Feeder'!$D$18*31</f>
        <v>0</v>
      </c>
      <c r="D14" s="288"/>
      <c r="E14" s="193" t="str">
        <f t="shared" si="0"/>
        <v>N/A</v>
      </c>
      <c r="F14" s="153">
        <f>'BP Feeder'!$D$18*28</f>
        <v>0</v>
      </c>
      <c r="G14" s="288"/>
      <c r="H14" s="193" t="str">
        <f t="shared" si="1"/>
        <v>N/A</v>
      </c>
      <c r="I14" s="153">
        <f>'BP Feeder'!$D$18*31</f>
        <v>0</v>
      </c>
      <c r="J14" s="288"/>
      <c r="K14" s="193" t="str">
        <f t="shared" si="2"/>
        <v>N/A</v>
      </c>
      <c r="L14" s="153">
        <f>'BP Feeder'!$D$18*30</f>
        <v>0</v>
      </c>
      <c r="M14" s="288"/>
      <c r="N14" s="193" t="str">
        <f t="shared" si="3"/>
        <v>N/A</v>
      </c>
      <c r="O14" s="153">
        <f>'BP Feeder'!$D$18*31</f>
        <v>0</v>
      </c>
      <c r="P14" s="288"/>
      <c r="Q14" s="193" t="str">
        <f t="shared" si="4"/>
        <v>N/A</v>
      </c>
      <c r="R14" s="153">
        <f>'BP Feeder'!$D$18*30</f>
        <v>0</v>
      </c>
      <c r="S14" s="288"/>
      <c r="T14" s="193" t="str">
        <f t="shared" si="5"/>
        <v>N/A</v>
      </c>
      <c r="U14" s="153">
        <f>'BP Feeder'!$D$18*31</f>
        <v>0</v>
      </c>
      <c r="V14" s="288"/>
      <c r="W14" s="193" t="str">
        <f t="shared" si="6"/>
        <v>N/A</v>
      </c>
      <c r="X14" s="153">
        <f>'BP Feeder'!$D$18*31</f>
        <v>0</v>
      </c>
      <c r="Y14" s="288"/>
      <c r="Z14" s="193" t="str">
        <f t="shared" si="7"/>
        <v>N/A</v>
      </c>
      <c r="AA14" s="153">
        <f>'BP Feeder'!$D$18*30</f>
        <v>0</v>
      </c>
      <c r="AB14" s="288"/>
      <c r="AC14" s="193" t="str">
        <f t="shared" si="8"/>
        <v>N/A</v>
      </c>
      <c r="AD14" s="153">
        <f>'BP Feeder'!$D$18*31</f>
        <v>0</v>
      </c>
      <c r="AE14" s="288"/>
      <c r="AF14" s="193" t="str">
        <f t="shared" si="9"/>
        <v>N/A</v>
      </c>
      <c r="AG14" s="153">
        <f>'BP Feeder'!$D$18*30</f>
        <v>0</v>
      </c>
      <c r="AH14" s="288"/>
      <c r="AI14" s="193" t="str">
        <f t="shared" si="10"/>
        <v>N/A</v>
      </c>
      <c r="AJ14" s="153">
        <f>'BP Feeder'!$D$18*31</f>
        <v>0</v>
      </c>
      <c r="AK14" s="288"/>
      <c r="AL14" s="193" t="str">
        <f t="shared" si="11"/>
        <v>N/A</v>
      </c>
    </row>
    <row r="15" spans="2:38" outlineLevel="1" x14ac:dyDescent="0.35">
      <c r="B15" s="83" t="s">
        <v>203</v>
      </c>
      <c r="C15" s="153">
        <f>'BP Feeder'!$D$20*31</f>
        <v>0</v>
      </c>
      <c r="D15" s="288"/>
      <c r="E15" s="193" t="str">
        <f t="shared" si="0"/>
        <v>N/A</v>
      </c>
      <c r="F15" s="153">
        <f>'BP Feeder'!$D$20*28</f>
        <v>0</v>
      </c>
      <c r="G15" s="288"/>
      <c r="H15" s="193" t="str">
        <f t="shared" si="1"/>
        <v>N/A</v>
      </c>
      <c r="I15" s="153">
        <f>'BP Feeder'!$D$20*31</f>
        <v>0</v>
      </c>
      <c r="J15" s="288"/>
      <c r="K15" s="193" t="str">
        <f t="shared" si="2"/>
        <v>N/A</v>
      </c>
      <c r="L15" s="153">
        <f>'BP Feeder'!$D$20*30</f>
        <v>0</v>
      </c>
      <c r="M15" s="288"/>
      <c r="N15" s="193" t="str">
        <f t="shared" si="3"/>
        <v>N/A</v>
      </c>
      <c r="O15" s="153">
        <f>'BP Feeder'!$D$20*31</f>
        <v>0</v>
      </c>
      <c r="P15" s="288"/>
      <c r="Q15" s="193" t="str">
        <f t="shared" si="4"/>
        <v>N/A</v>
      </c>
      <c r="R15" s="153">
        <f>'BP Feeder'!$D$20*30</f>
        <v>0</v>
      </c>
      <c r="S15" s="288"/>
      <c r="T15" s="193" t="str">
        <f t="shared" si="5"/>
        <v>N/A</v>
      </c>
      <c r="U15" s="153">
        <f>'BP Feeder'!$D$20*31</f>
        <v>0</v>
      </c>
      <c r="V15" s="288"/>
      <c r="W15" s="193" t="str">
        <f t="shared" si="6"/>
        <v>N/A</v>
      </c>
      <c r="X15" s="153">
        <f>'BP Feeder'!$D$20*31</f>
        <v>0</v>
      </c>
      <c r="Y15" s="288"/>
      <c r="Z15" s="193" t="str">
        <f t="shared" si="7"/>
        <v>N/A</v>
      </c>
      <c r="AA15" s="153">
        <f>'BP Feeder'!$D$20*30</f>
        <v>0</v>
      </c>
      <c r="AB15" s="288"/>
      <c r="AC15" s="193" t="str">
        <f t="shared" si="8"/>
        <v>N/A</v>
      </c>
      <c r="AD15" s="153">
        <f>'BP Feeder'!$D$20*31</f>
        <v>0</v>
      </c>
      <c r="AE15" s="288"/>
      <c r="AF15" s="193" t="str">
        <f t="shared" si="9"/>
        <v>N/A</v>
      </c>
      <c r="AG15" s="153">
        <f>'BP Feeder'!$D$20*30</f>
        <v>0</v>
      </c>
      <c r="AH15" s="288"/>
      <c r="AI15" s="193" t="str">
        <f t="shared" si="10"/>
        <v>N/A</v>
      </c>
      <c r="AJ15" s="153">
        <f>'BP Feeder'!$D$20*31</f>
        <v>0</v>
      </c>
      <c r="AK15" s="288"/>
      <c r="AL15" s="193" t="str">
        <f t="shared" si="11"/>
        <v>N/A</v>
      </c>
    </row>
    <row r="16" spans="2:38" outlineLevel="1" x14ac:dyDescent="0.35">
      <c r="B16" s="83" t="s">
        <v>204</v>
      </c>
      <c r="C16" s="153">
        <f>'BP Feeder'!$D$21*31</f>
        <v>0</v>
      </c>
      <c r="D16" s="288"/>
      <c r="E16" s="193" t="str">
        <f t="shared" si="0"/>
        <v>N/A</v>
      </c>
      <c r="F16" s="153">
        <f>'BP Feeder'!$D$21*28</f>
        <v>0</v>
      </c>
      <c r="G16" s="288"/>
      <c r="H16" s="193" t="str">
        <f t="shared" si="1"/>
        <v>N/A</v>
      </c>
      <c r="I16" s="153">
        <f>'BP Feeder'!$D$21*31</f>
        <v>0</v>
      </c>
      <c r="J16" s="288"/>
      <c r="K16" s="193" t="str">
        <f t="shared" si="2"/>
        <v>N/A</v>
      </c>
      <c r="L16" s="153">
        <f>'BP Feeder'!$D$21*30</f>
        <v>0</v>
      </c>
      <c r="M16" s="288"/>
      <c r="N16" s="193" t="str">
        <f t="shared" si="3"/>
        <v>N/A</v>
      </c>
      <c r="O16" s="153">
        <f>'BP Feeder'!$D$21*31</f>
        <v>0</v>
      </c>
      <c r="P16" s="288"/>
      <c r="Q16" s="193" t="str">
        <f t="shared" si="4"/>
        <v>N/A</v>
      </c>
      <c r="R16" s="153">
        <f>'BP Feeder'!$D$21*30</f>
        <v>0</v>
      </c>
      <c r="S16" s="288"/>
      <c r="T16" s="193" t="str">
        <f t="shared" si="5"/>
        <v>N/A</v>
      </c>
      <c r="U16" s="153">
        <f>'BP Feeder'!$D$21*31</f>
        <v>0</v>
      </c>
      <c r="V16" s="288"/>
      <c r="W16" s="193" t="str">
        <f t="shared" si="6"/>
        <v>N/A</v>
      </c>
      <c r="X16" s="153">
        <f>'BP Feeder'!$D$21*31</f>
        <v>0</v>
      </c>
      <c r="Y16" s="288"/>
      <c r="Z16" s="193" t="str">
        <f t="shared" si="7"/>
        <v>N/A</v>
      </c>
      <c r="AA16" s="153">
        <f>'BP Feeder'!$D$21*30</f>
        <v>0</v>
      </c>
      <c r="AB16" s="288"/>
      <c r="AC16" s="193" t="str">
        <f t="shared" si="8"/>
        <v>N/A</v>
      </c>
      <c r="AD16" s="153">
        <f>'BP Feeder'!$D$21*31</f>
        <v>0</v>
      </c>
      <c r="AE16" s="288"/>
      <c r="AF16" s="193" t="str">
        <f t="shared" si="9"/>
        <v>N/A</v>
      </c>
      <c r="AG16" s="153">
        <f>'BP Feeder'!$D$21*30</f>
        <v>0</v>
      </c>
      <c r="AH16" s="288"/>
      <c r="AI16" s="193" t="str">
        <f t="shared" si="10"/>
        <v>N/A</v>
      </c>
      <c r="AJ16" s="153">
        <f>'BP Feeder'!$D$21*31</f>
        <v>0</v>
      </c>
      <c r="AK16" s="288"/>
      <c r="AL16" s="193" t="str">
        <f t="shared" si="11"/>
        <v>N/A</v>
      </c>
    </row>
    <row r="17" spans="2:38" outlineLevel="1" x14ac:dyDescent="0.35">
      <c r="B17" s="83" t="s">
        <v>205</v>
      </c>
      <c r="C17" s="153">
        <f>'BP Feeder'!$D$22*31</f>
        <v>0</v>
      </c>
      <c r="D17" s="288"/>
      <c r="E17" s="193" t="str">
        <f t="shared" si="0"/>
        <v>N/A</v>
      </c>
      <c r="F17" s="153">
        <f>'BP Feeder'!$D$22*28</f>
        <v>0</v>
      </c>
      <c r="G17" s="288"/>
      <c r="H17" s="193" t="str">
        <f t="shared" si="1"/>
        <v>N/A</v>
      </c>
      <c r="I17" s="153">
        <f>'BP Feeder'!$D$22*31</f>
        <v>0</v>
      </c>
      <c r="J17" s="288"/>
      <c r="K17" s="193" t="str">
        <f t="shared" si="2"/>
        <v>N/A</v>
      </c>
      <c r="L17" s="153">
        <f>'BP Feeder'!$D$22*30</f>
        <v>0</v>
      </c>
      <c r="M17" s="288"/>
      <c r="N17" s="193" t="str">
        <f t="shared" si="3"/>
        <v>N/A</v>
      </c>
      <c r="O17" s="153">
        <f>'BP Feeder'!$D$22*31</f>
        <v>0</v>
      </c>
      <c r="P17" s="288"/>
      <c r="Q17" s="193" t="str">
        <f t="shared" si="4"/>
        <v>N/A</v>
      </c>
      <c r="R17" s="153">
        <f>'BP Feeder'!$D$22*30</f>
        <v>0</v>
      </c>
      <c r="S17" s="288"/>
      <c r="T17" s="193" t="str">
        <f t="shared" si="5"/>
        <v>N/A</v>
      </c>
      <c r="U17" s="153">
        <f>'BP Feeder'!$D$22*31</f>
        <v>0</v>
      </c>
      <c r="V17" s="288"/>
      <c r="W17" s="193" t="str">
        <f t="shared" si="6"/>
        <v>N/A</v>
      </c>
      <c r="X17" s="153">
        <f>'BP Feeder'!$D$22*31</f>
        <v>0</v>
      </c>
      <c r="Y17" s="288"/>
      <c r="Z17" s="193" t="str">
        <f t="shared" si="7"/>
        <v>N/A</v>
      </c>
      <c r="AA17" s="153">
        <f>'BP Feeder'!$D$22*30</f>
        <v>0</v>
      </c>
      <c r="AB17" s="288"/>
      <c r="AC17" s="193" t="str">
        <f t="shared" si="8"/>
        <v>N/A</v>
      </c>
      <c r="AD17" s="153">
        <f>'BP Feeder'!$D$22*31</f>
        <v>0</v>
      </c>
      <c r="AE17" s="288"/>
      <c r="AF17" s="193" t="str">
        <f t="shared" si="9"/>
        <v>N/A</v>
      </c>
      <c r="AG17" s="153">
        <f>'BP Feeder'!$D$22*30</f>
        <v>0</v>
      </c>
      <c r="AH17" s="288"/>
      <c r="AI17" s="193" t="str">
        <f t="shared" si="10"/>
        <v>N/A</v>
      </c>
      <c r="AJ17" s="153">
        <f>'BP Feeder'!$D$22*31</f>
        <v>0</v>
      </c>
      <c r="AK17" s="288"/>
      <c r="AL17" s="193" t="str">
        <f t="shared" si="11"/>
        <v>N/A</v>
      </c>
    </row>
    <row r="18" spans="2:38" outlineLevel="1" x14ac:dyDescent="0.35">
      <c r="B18" s="83" t="s">
        <v>211</v>
      </c>
      <c r="C18" s="154">
        <f>'BP Feeder'!$D$23*31</f>
        <v>0</v>
      </c>
      <c r="D18" s="289"/>
      <c r="E18" s="193" t="str">
        <f t="shared" si="0"/>
        <v>N/A</v>
      </c>
      <c r="F18" s="154">
        <f>'BP Feeder'!$D$23*28</f>
        <v>0</v>
      </c>
      <c r="G18" s="289"/>
      <c r="H18" s="193" t="str">
        <f t="shared" si="1"/>
        <v>N/A</v>
      </c>
      <c r="I18" s="154">
        <f>'BP Feeder'!$D$23*31</f>
        <v>0</v>
      </c>
      <c r="J18" s="289"/>
      <c r="K18" s="193" t="str">
        <f t="shared" si="2"/>
        <v>N/A</v>
      </c>
      <c r="L18" s="154">
        <f>'BP Feeder'!$D$23*30</f>
        <v>0</v>
      </c>
      <c r="M18" s="289"/>
      <c r="N18" s="193" t="str">
        <f t="shared" si="3"/>
        <v>N/A</v>
      </c>
      <c r="O18" s="154">
        <f>'BP Feeder'!$D$23*31</f>
        <v>0</v>
      </c>
      <c r="P18" s="289"/>
      <c r="Q18" s="193" t="str">
        <f t="shared" si="4"/>
        <v>N/A</v>
      </c>
      <c r="R18" s="154">
        <f>'BP Feeder'!$D$23*30</f>
        <v>0</v>
      </c>
      <c r="S18" s="289"/>
      <c r="T18" s="193" t="str">
        <f t="shared" si="5"/>
        <v>N/A</v>
      </c>
      <c r="U18" s="154">
        <f>'BP Feeder'!$D$23*31</f>
        <v>0</v>
      </c>
      <c r="V18" s="289"/>
      <c r="W18" s="193" t="str">
        <f t="shared" si="6"/>
        <v>N/A</v>
      </c>
      <c r="X18" s="154">
        <f>'BP Feeder'!$D$23*31</f>
        <v>0</v>
      </c>
      <c r="Y18" s="289"/>
      <c r="Z18" s="193" t="str">
        <f t="shared" si="7"/>
        <v>N/A</v>
      </c>
      <c r="AA18" s="154">
        <f>'BP Feeder'!$D$23*30</f>
        <v>0</v>
      </c>
      <c r="AB18" s="289"/>
      <c r="AC18" s="193" t="str">
        <f t="shared" si="8"/>
        <v>N/A</v>
      </c>
      <c r="AD18" s="154">
        <f>'BP Feeder'!$D$23*31</f>
        <v>0</v>
      </c>
      <c r="AE18" s="289"/>
      <c r="AF18" s="193" t="str">
        <f t="shared" si="9"/>
        <v>N/A</v>
      </c>
      <c r="AG18" s="154">
        <f>'BP Feeder'!$D$23*30</f>
        <v>0</v>
      </c>
      <c r="AH18" s="289"/>
      <c r="AI18" s="193" t="str">
        <f t="shared" si="10"/>
        <v>N/A</v>
      </c>
      <c r="AJ18" s="154">
        <f>'BP Feeder'!$D$23*31</f>
        <v>0</v>
      </c>
      <c r="AK18" s="289"/>
      <c r="AL18" s="193" t="str">
        <f t="shared" si="11"/>
        <v>N/A</v>
      </c>
    </row>
    <row r="19" spans="2:38" x14ac:dyDescent="0.35">
      <c r="E19" s="193"/>
      <c r="H19" s="193"/>
      <c r="K19" s="193"/>
      <c r="N19" s="193"/>
      <c r="Q19" s="193"/>
      <c r="T19" s="193"/>
      <c r="W19" s="193"/>
      <c r="Z19" s="193"/>
      <c r="AC19" s="193"/>
      <c r="AF19" s="193"/>
      <c r="AI19" s="193"/>
      <c r="AL19" s="193"/>
    </row>
    <row r="20" spans="2:38" x14ac:dyDescent="0.35">
      <c r="B20" s="50" t="s">
        <v>59</v>
      </c>
      <c r="C20" s="75">
        <f>SUM(C21:C33)</f>
        <v>0</v>
      </c>
      <c r="D20" s="75">
        <f>SUM(D21:D33)</f>
        <v>0</v>
      </c>
      <c r="E20" s="193" t="str">
        <f t="shared" ref="E20:E33" si="12">IFERROR((D20-C20)/C20,"N/A")</f>
        <v>N/A</v>
      </c>
      <c r="F20" s="75">
        <f>SUM(F21:F33)</f>
        <v>0</v>
      </c>
      <c r="G20" s="75">
        <f>SUM(G21:G33)</f>
        <v>0</v>
      </c>
      <c r="H20" s="193" t="str">
        <f t="shared" ref="H20:H33" si="13">IFERROR((G20-F20)/F20,"N/A")</f>
        <v>N/A</v>
      </c>
      <c r="I20" s="75">
        <f>SUM(I21:I33)</f>
        <v>0</v>
      </c>
      <c r="J20" s="75">
        <f>SUM(J21:J33)</f>
        <v>0</v>
      </c>
      <c r="K20" s="193" t="str">
        <f t="shared" ref="K20:K33" si="14">IFERROR((J20-I20)/I20,"N/A")</f>
        <v>N/A</v>
      </c>
      <c r="L20" s="75">
        <f>SUM(L21:L33)</f>
        <v>0</v>
      </c>
      <c r="M20" s="75">
        <f>SUM(M21:M33)</f>
        <v>0</v>
      </c>
      <c r="N20" s="193" t="str">
        <f t="shared" ref="N20:N33" si="15">IFERROR((M20-L20)/L20,"N/A")</f>
        <v>N/A</v>
      </c>
      <c r="O20" s="75">
        <f>SUM(O21:O33)</f>
        <v>0</v>
      </c>
      <c r="P20" s="75">
        <f>SUM(P21:P33)</f>
        <v>0</v>
      </c>
      <c r="Q20" s="193" t="str">
        <f t="shared" ref="Q20:Q33" si="16">IFERROR((P20-O20)/O20,"N/A")</f>
        <v>N/A</v>
      </c>
      <c r="R20" s="75">
        <f>SUM(R21:R33)</f>
        <v>0</v>
      </c>
      <c r="S20" s="75">
        <f>SUM(S21:S33)</f>
        <v>0</v>
      </c>
      <c r="T20" s="193" t="str">
        <f t="shared" ref="T20:T33" si="17">IFERROR((S20-R20)/R20,"N/A")</f>
        <v>N/A</v>
      </c>
      <c r="U20" s="75">
        <f>SUM(U21:U33)</f>
        <v>0</v>
      </c>
      <c r="V20" s="75">
        <f>SUM(V21:V33)</f>
        <v>0</v>
      </c>
      <c r="W20" s="193" t="str">
        <f t="shared" ref="W20:W33" si="18">IFERROR((V20-U20)/U20,"N/A")</f>
        <v>N/A</v>
      </c>
      <c r="X20" s="75">
        <f>SUM(X21:X33)</f>
        <v>0</v>
      </c>
      <c r="Y20" s="75">
        <f>SUM(Y21:Y33)</f>
        <v>0</v>
      </c>
      <c r="Z20" s="193" t="str">
        <f t="shared" ref="Z20:Z33" si="19">IFERROR((Y20-X20)/X20,"N/A")</f>
        <v>N/A</v>
      </c>
      <c r="AA20" s="75">
        <f>SUM(AA21:AA33)</f>
        <v>0</v>
      </c>
      <c r="AB20" s="75">
        <f>SUM(AB21:AB33)</f>
        <v>0</v>
      </c>
      <c r="AC20" s="193" t="str">
        <f t="shared" ref="AC20:AC33" si="20">IFERROR((AB20-AA20)/AA20,"N/A")</f>
        <v>N/A</v>
      </c>
      <c r="AD20" s="75">
        <f>SUM(AD21:AD33)</f>
        <v>0</v>
      </c>
      <c r="AE20" s="75">
        <f>SUM(AE21:AE33)</f>
        <v>0</v>
      </c>
      <c r="AF20" s="193" t="str">
        <f t="shared" ref="AF20:AF33" si="21">IFERROR((AE20-AD20)/AD20,"N/A")</f>
        <v>N/A</v>
      </c>
      <c r="AG20" s="75">
        <f>SUM(AG21:AG33)</f>
        <v>0</v>
      </c>
      <c r="AH20" s="75">
        <f>SUM(AH21:AH33)</f>
        <v>0</v>
      </c>
      <c r="AI20" s="193" t="str">
        <f t="shared" ref="AI20:AI33" si="22">IFERROR((AH20-AG20)/AG20,"N/A")</f>
        <v>N/A</v>
      </c>
      <c r="AJ20" s="75">
        <f>SUM(AJ21:AJ33)</f>
        <v>0</v>
      </c>
      <c r="AK20" s="75">
        <f>SUM(AK21:AK33)</f>
        <v>0</v>
      </c>
      <c r="AL20" s="193" t="str">
        <f t="shared" ref="AL20:AL33" si="23">IFERROR((AK20-AJ20)/AJ20,"N/A")</f>
        <v>N/A</v>
      </c>
    </row>
    <row r="21" spans="2:38" outlineLevel="1" x14ac:dyDescent="0.35">
      <c r="B21" s="83" t="s">
        <v>14</v>
      </c>
      <c r="C21" s="74">
        <f>'5 Year BP'!$E3*'Assumptions &amp; Targets'!D$62</f>
        <v>0</v>
      </c>
      <c r="D21" s="288"/>
      <c r="E21" s="193" t="str">
        <f t="shared" si="12"/>
        <v>N/A</v>
      </c>
      <c r="F21" s="74">
        <f>'5 Year BP'!$E3*'Assumptions &amp; Targets'!E$62</f>
        <v>0</v>
      </c>
      <c r="G21" s="288"/>
      <c r="H21" s="193" t="str">
        <f t="shared" si="13"/>
        <v>N/A</v>
      </c>
      <c r="I21" s="74">
        <f>'5 Year BP'!$E3*'Assumptions &amp; Targets'!F$62</f>
        <v>0</v>
      </c>
      <c r="J21" s="288"/>
      <c r="K21" s="193" t="str">
        <f t="shared" si="14"/>
        <v>N/A</v>
      </c>
      <c r="L21" s="74">
        <f>'5 Year BP'!$E3*'Assumptions &amp; Targets'!G$62</f>
        <v>0</v>
      </c>
      <c r="M21" s="288"/>
      <c r="N21" s="193" t="str">
        <f t="shared" si="15"/>
        <v>N/A</v>
      </c>
      <c r="O21" s="74">
        <f>'5 Year BP'!$E3*'Assumptions &amp; Targets'!H$62</f>
        <v>0</v>
      </c>
      <c r="P21" s="288"/>
      <c r="Q21" s="193" t="str">
        <f t="shared" si="16"/>
        <v>N/A</v>
      </c>
      <c r="R21" s="74">
        <f>'5 Year BP'!$E3*'Assumptions &amp; Targets'!I$62</f>
        <v>0</v>
      </c>
      <c r="S21" s="288"/>
      <c r="T21" s="193" t="str">
        <f t="shared" si="17"/>
        <v>N/A</v>
      </c>
      <c r="U21" s="74">
        <f>'5 Year BP'!$E3*'Assumptions &amp; Targets'!J$62</f>
        <v>0</v>
      </c>
      <c r="V21" s="288"/>
      <c r="W21" s="193" t="str">
        <f t="shared" si="18"/>
        <v>N/A</v>
      </c>
      <c r="X21" s="74">
        <f>'5 Year BP'!$E3*'Assumptions &amp; Targets'!K$62</f>
        <v>0</v>
      </c>
      <c r="Y21" s="288"/>
      <c r="Z21" s="193" t="str">
        <f t="shared" si="19"/>
        <v>N/A</v>
      </c>
      <c r="AA21" s="74">
        <f>'5 Year BP'!$E3*'Assumptions &amp; Targets'!L$62</f>
        <v>0</v>
      </c>
      <c r="AB21" s="288"/>
      <c r="AC21" s="193" t="str">
        <f t="shared" si="20"/>
        <v>N/A</v>
      </c>
      <c r="AD21" s="74">
        <f>'5 Year BP'!$E3*'Assumptions &amp; Targets'!M$62</f>
        <v>0</v>
      </c>
      <c r="AE21" s="288"/>
      <c r="AF21" s="193" t="str">
        <f t="shared" si="21"/>
        <v>N/A</v>
      </c>
      <c r="AG21" s="74">
        <f>'5 Year BP'!$E3*'Assumptions &amp; Targets'!N$62</f>
        <v>0</v>
      </c>
      <c r="AH21" s="288"/>
      <c r="AI21" s="193" t="str">
        <f t="shared" si="22"/>
        <v>N/A</v>
      </c>
      <c r="AJ21" s="74">
        <f>'5 Year BP'!$E3*'Assumptions &amp; Targets'!O$62</f>
        <v>0</v>
      </c>
      <c r="AK21" s="288"/>
      <c r="AL21" s="193" t="str">
        <f t="shared" si="23"/>
        <v>N/A</v>
      </c>
    </row>
    <row r="22" spans="2:38" outlineLevel="1" x14ac:dyDescent="0.35">
      <c r="B22" s="83" t="s">
        <v>127</v>
      </c>
      <c r="C22" s="74">
        <f>'5 Year BP'!$E4*'Assumptions &amp; Targets'!D$62</f>
        <v>0</v>
      </c>
      <c r="D22" s="288"/>
      <c r="E22" s="193" t="str">
        <f t="shared" si="12"/>
        <v>N/A</v>
      </c>
      <c r="F22" s="74">
        <f>'5 Year BP'!$E4*'Assumptions &amp; Targets'!E$62</f>
        <v>0</v>
      </c>
      <c r="G22" s="288"/>
      <c r="H22" s="193" t="str">
        <f t="shared" si="13"/>
        <v>N/A</v>
      </c>
      <c r="I22" s="74">
        <f>'5 Year BP'!$E4*'Assumptions &amp; Targets'!F$62</f>
        <v>0</v>
      </c>
      <c r="J22" s="288"/>
      <c r="K22" s="193" t="str">
        <f t="shared" si="14"/>
        <v>N/A</v>
      </c>
      <c r="L22" s="74">
        <f>'5 Year BP'!$E4*'Assumptions &amp; Targets'!G$62</f>
        <v>0</v>
      </c>
      <c r="M22" s="288"/>
      <c r="N22" s="193" t="str">
        <f t="shared" si="15"/>
        <v>N/A</v>
      </c>
      <c r="O22" s="74">
        <f>'5 Year BP'!$E4*'Assumptions &amp; Targets'!H$62</f>
        <v>0</v>
      </c>
      <c r="P22" s="288"/>
      <c r="Q22" s="193" t="str">
        <f t="shared" si="16"/>
        <v>N/A</v>
      </c>
      <c r="R22" s="74">
        <f>'5 Year BP'!$E4*'Assumptions &amp; Targets'!I$62</f>
        <v>0</v>
      </c>
      <c r="S22" s="288"/>
      <c r="T22" s="193" t="str">
        <f t="shared" si="17"/>
        <v>N/A</v>
      </c>
      <c r="U22" s="74">
        <f>'5 Year BP'!$E4*'Assumptions &amp; Targets'!J$62</f>
        <v>0</v>
      </c>
      <c r="V22" s="288"/>
      <c r="W22" s="193" t="str">
        <f t="shared" si="18"/>
        <v>N/A</v>
      </c>
      <c r="X22" s="74">
        <f>'5 Year BP'!$E4*'Assumptions &amp; Targets'!K$62</f>
        <v>0</v>
      </c>
      <c r="Y22" s="288"/>
      <c r="Z22" s="193" t="str">
        <f t="shared" si="19"/>
        <v>N/A</v>
      </c>
      <c r="AA22" s="74">
        <f>'5 Year BP'!$E4*'Assumptions &amp; Targets'!L$62</f>
        <v>0</v>
      </c>
      <c r="AB22" s="288"/>
      <c r="AC22" s="193" t="str">
        <f t="shared" si="20"/>
        <v>N/A</v>
      </c>
      <c r="AD22" s="74">
        <f>'5 Year BP'!$E4*'Assumptions &amp; Targets'!M$62</f>
        <v>0</v>
      </c>
      <c r="AE22" s="288"/>
      <c r="AF22" s="193" t="str">
        <f t="shared" si="21"/>
        <v>N/A</v>
      </c>
      <c r="AG22" s="74">
        <f>'5 Year BP'!$E4*'Assumptions &amp; Targets'!N$62</f>
        <v>0</v>
      </c>
      <c r="AH22" s="288"/>
      <c r="AI22" s="193" t="str">
        <f t="shared" si="22"/>
        <v>N/A</v>
      </c>
      <c r="AJ22" s="74">
        <f>'5 Year BP'!$E4*'Assumptions &amp; Targets'!O$62</f>
        <v>0</v>
      </c>
      <c r="AK22" s="288"/>
      <c r="AL22" s="193" t="str">
        <f t="shared" si="23"/>
        <v>N/A</v>
      </c>
    </row>
    <row r="23" spans="2:38" outlineLevel="1" x14ac:dyDescent="0.35">
      <c r="B23" s="83" t="s">
        <v>128</v>
      </c>
      <c r="C23" s="74">
        <f>'5 Year BP'!$E5*'Assumptions &amp; Targets'!D$62</f>
        <v>0</v>
      </c>
      <c r="D23" s="288"/>
      <c r="E23" s="193" t="str">
        <f t="shared" si="12"/>
        <v>N/A</v>
      </c>
      <c r="F23" s="74">
        <f>'5 Year BP'!$E5*'Assumptions &amp; Targets'!E$62</f>
        <v>0</v>
      </c>
      <c r="G23" s="288"/>
      <c r="H23" s="193" t="str">
        <f t="shared" si="13"/>
        <v>N/A</v>
      </c>
      <c r="I23" s="74">
        <f>'5 Year BP'!$E5*'Assumptions &amp; Targets'!F$62</f>
        <v>0</v>
      </c>
      <c r="J23" s="288"/>
      <c r="K23" s="193" t="str">
        <f t="shared" si="14"/>
        <v>N/A</v>
      </c>
      <c r="L23" s="74">
        <f>'5 Year BP'!$E5*'Assumptions &amp; Targets'!G$62</f>
        <v>0</v>
      </c>
      <c r="M23" s="288"/>
      <c r="N23" s="193" t="str">
        <f t="shared" si="15"/>
        <v>N/A</v>
      </c>
      <c r="O23" s="74">
        <f>'5 Year BP'!$E5*'Assumptions &amp; Targets'!H$62</f>
        <v>0</v>
      </c>
      <c r="P23" s="288"/>
      <c r="Q23" s="193" t="str">
        <f t="shared" si="16"/>
        <v>N/A</v>
      </c>
      <c r="R23" s="74">
        <f>'5 Year BP'!$E5*'Assumptions &amp; Targets'!I$62</f>
        <v>0</v>
      </c>
      <c r="S23" s="288"/>
      <c r="T23" s="193" t="str">
        <f t="shared" si="17"/>
        <v>N/A</v>
      </c>
      <c r="U23" s="74">
        <f>'5 Year BP'!$E5*'Assumptions &amp; Targets'!J$62</f>
        <v>0</v>
      </c>
      <c r="V23" s="288"/>
      <c r="W23" s="193" t="str">
        <f t="shared" si="18"/>
        <v>N/A</v>
      </c>
      <c r="X23" s="74">
        <f>'5 Year BP'!$E5*'Assumptions &amp; Targets'!K$62</f>
        <v>0</v>
      </c>
      <c r="Y23" s="288"/>
      <c r="Z23" s="193" t="str">
        <f t="shared" si="19"/>
        <v>N/A</v>
      </c>
      <c r="AA23" s="74">
        <f>'5 Year BP'!$E5*'Assumptions &amp; Targets'!L$62</f>
        <v>0</v>
      </c>
      <c r="AB23" s="288"/>
      <c r="AC23" s="193" t="str">
        <f t="shared" si="20"/>
        <v>N/A</v>
      </c>
      <c r="AD23" s="74">
        <f>'5 Year BP'!$E5*'Assumptions &amp; Targets'!M$62</f>
        <v>0</v>
      </c>
      <c r="AE23" s="288"/>
      <c r="AF23" s="193" t="str">
        <f t="shared" si="21"/>
        <v>N/A</v>
      </c>
      <c r="AG23" s="74">
        <f>'5 Year BP'!$E5*'Assumptions &amp; Targets'!N$62</f>
        <v>0</v>
      </c>
      <c r="AH23" s="288"/>
      <c r="AI23" s="193" t="str">
        <f t="shared" si="22"/>
        <v>N/A</v>
      </c>
      <c r="AJ23" s="74">
        <f>'5 Year BP'!$E5*'Assumptions &amp; Targets'!O$62</f>
        <v>0</v>
      </c>
      <c r="AK23" s="288"/>
      <c r="AL23" s="193" t="str">
        <f t="shared" si="23"/>
        <v>N/A</v>
      </c>
    </row>
    <row r="24" spans="2:38" outlineLevel="1" x14ac:dyDescent="0.35">
      <c r="B24" s="83" t="s">
        <v>197</v>
      </c>
      <c r="C24" s="74">
        <f>'5 Year BP'!$E6*'Assumptions &amp; Targets'!D$62</f>
        <v>0</v>
      </c>
      <c r="D24" s="288"/>
      <c r="E24" s="193" t="str">
        <f t="shared" si="12"/>
        <v>N/A</v>
      </c>
      <c r="F24" s="74">
        <f>'5 Year BP'!$E6*'Assumptions &amp; Targets'!E$62</f>
        <v>0</v>
      </c>
      <c r="G24" s="288"/>
      <c r="H24" s="193" t="str">
        <f t="shared" si="13"/>
        <v>N/A</v>
      </c>
      <c r="I24" s="74">
        <f>'5 Year BP'!$E6*'Assumptions &amp; Targets'!F$62</f>
        <v>0</v>
      </c>
      <c r="J24" s="288"/>
      <c r="K24" s="193" t="str">
        <f t="shared" si="14"/>
        <v>N/A</v>
      </c>
      <c r="L24" s="74">
        <f>'5 Year BP'!$E6*'Assumptions &amp; Targets'!G$62</f>
        <v>0</v>
      </c>
      <c r="M24" s="288"/>
      <c r="N24" s="193" t="str">
        <f t="shared" si="15"/>
        <v>N/A</v>
      </c>
      <c r="O24" s="74">
        <f>'5 Year BP'!$E6*'Assumptions &amp; Targets'!H$62</f>
        <v>0</v>
      </c>
      <c r="P24" s="288"/>
      <c r="Q24" s="193" t="str">
        <f t="shared" si="16"/>
        <v>N/A</v>
      </c>
      <c r="R24" s="74">
        <f>'5 Year BP'!$E6*'Assumptions &amp; Targets'!I$62</f>
        <v>0</v>
      </c>
      <c r="S24" s="288"/>
      <c r="T24" s="193" t="str">
        <f t="shared" si="17"/>
        <v>N/A</v>
      </c>
      <c r="U24" s="74">
        <f>'5 Year BP'!$E6*'Assumptions &amp; Targets'!J$62</f>
        <v>0</v>
      </c>
      <c r="V24" s="288"/>
      <c r="W24" s="193" t="str">
        <f t="shared" si="18"/>
        <v>N/A</v>
      </c>
      <c r="X24" s="74">
        <f>'5 Year BP'!$E6*'Assumptions &amp; Targets'!K$62</f>
        <v>0</v>
      </c>
      <c r="Y24" s="288"/>
      <c r="Z24" s="193" t="str">
        <f t="shared" si="19"/>
        <v>N/A</v>
      </c>
      <c r="AA24" s="74">
        <f>'5 Year BP'!$E6*'Assumptions &amp; Targets'!L$62</f>
        <v>0</v>
      </c>
      <c r="AB24" s="288"/>
      <c r="AC24" s="193" t="str">
        <f t="shared" si="20"/>
        <v>N/A</v>
      </c>
      <c r="AD24" s="74">
        <f>'5 Year BP'!$E6*'Assumptions &amp; Targets'!M$62</f>
        <v>0</v>
      </c>
      <c r="AE24" s="288"/>
      <c r="AF24" s="193" t="str">
        <f t="shared" si="21"/>
        <v>N/A</v>
      </c>
      <c r="AG24" s="74">
        <f>'5 Year BP'!$E6*'Assumptions &amp; Targets'!N$62</f>
        <v>0</v>
      </c>
      <c r="AH24" s="288"/>
      <c r="AI24" s="193" t="str">
        <f t="shared" si="22"/>
        <v>N/A</v>
      </c>
      <c r="AJ24" s="74">
        <f>'5 Year BP'!$E6*'Assumptions &amp; Targets'!O$62</f>
        <v>0</v>
      </c>
      <c r="AK24" s="288"/>
      <c r="AL24" s="193" t="str">
        <f t="shared" si="23"/>
        <v>N/A</v>
      </c>
    </row>
    <row r="25" spans="2:38" outlineLevel="1" x14ac:dyDescent="0.35">
      <c r="B25" s="83" t="s">
        <v>198</v>
      </c>
      <c r="C25" s="74">
        <f>'5 Year BP'!$E7*'Assumptions &amp; Targets'!D$62</f>
        <v>0</v>
      </c>
      <c r="D25" s="288"/>
      <c r="E25" s="193" t="str">
        <f t="shared" si="12"/>
        <v>N/A</v>
      </c>
      <c r="F25" s="74">
        <f>'5 Year BP'!$E7*'Assumptions &amp; Targets'!E$62</f>
        <v>0</v>
      </c>
      <c r="G25" s="288"/>
      <c r="H25" s="193" t="str">
        <f t="shared" si="13"/>
        <v>N/A</v>
      </c>
      <c r="I25" s="74">
        <f>'5 Year BP'!$E7*'Assumptions &amp; Targets'!F$62</f>
        <v>0</v>
      </c>
      <c r="J25" s="288"/>
      <c r="K25" s="193" t="str">
        <f t="shared" si="14"/>
        <v>N/A</v>
      </c>
      <c r="L25" s="74">
        <f>'5 Year BP'!$E7*'Assumptions &amp; Targets'!G$62</f>
        <v>0</v>
      </c>
      <c r="M25" s="288"/>
      <c r="N25" s="193" t="str">
        <f t="shared" si="15"/>
        <v>N/A</v>
      </c>
      <c r="O25" s="74">
        <f>'5 Year BP'!$E7*'Assumptions &amp; Targets'!H$62</f>
        <v>0</v>
      </c>
      <c r="P25" s="288"/>
      <c r="Q25" s="193" t="str">
        <f t="shared" si="16"/>
        <v>N/A</v>
      </c>
      <c r="R25" s="74">
        <f>'5 Year BP'!$E7*'Assumptions &amp; Targets'!I$62</f>
        <v>0</v>
      </c>
      <c r="S25" s="288"/>
      <c r="T25" s="193" t="str">
        <f t="shared" si="17"/>
        <v>N/A</v>
      </c>
      <c r="U25" s="74">
        <f>'5 Year BP'!$E7*'Assumptions &amp; Targets'!J$62</f>
        <v>0</v>
      </c>
      <c r="V25" s="288"/>
      <c r="W25" s="193" t="str">
        <f t="shared" si="18"/>
        <v>N/A</v>
      </c>
      <c r="X25" s="74">
        <f>'5 Year BP'!$E7*'Assumptions &amp; Targets'!K$62</f>
        <v>0</v>
      </c>
      <c r="Y25" s="288"/>
      <c r="Z25" s="193" t="str">
        <f t="shared" si="19"/>
        <v>N/A</v>
      </c>
      <c r="AA25" s="74">
        <f>'5 Year BP'!$E7*'Assumptions &amp; Targets'!L$62</f>
        <v>0</v>
      </c>
      <c r="AB25" s="288"/>
      <c r="AC25" s="193" t="str">
        <f t="shared" si="20"/>
        <v>N/A</v>
      </c>
      <c r="AD25" s="74">
        <f>'5 Year BP'!$E7*'Assumptions &amp; Targets'!M$62</f>
        <v>0</v>
      </c>
      <c r="AE25" s="288"/>
      <c r="AF25" s="193" t="str">
        <f t="shared" si="21"/>
        <v>N/A</v>
      </c>
      <c r="AG25" s="74">
        <f>'5 Year BP'!$E7*'Assumptions &amp; Targets'!N$62</f>
        <v>0</v>
      </c>
      <c r="AH25" s="288"/>
      <c r="AI25" s="193" t="str">
        <f t="shared" si="22"/>
        <v>N/A</v>
      </c>
      <c r="AJ25" s="74">
        <f>'5 Year BP'!$E7*'Assumptions &amp; Targets'!O$62</f>
        <v>0</v>
      </c>
      <c r="AK25" s="288"/>
      <c r="AL25" s="193" t="str">
        <f t="shared" si="23"/>
        <v>N/A</v>
      </c>
    </row>
    <row r="26" spans="2:38" outlineLevel="1" x14ac:dyDescent="0.35">
      <c r="B26" s="83" t="s">
        <v>199</v>
      </c>
      <c r="C26" s="74">
        <f>'5 Year BP'!$E8*'Assumptions &amp; Targets'!D$62</f>
        <v>0</v>
      </c>
      <c r="D26" s="288"/>
      <c r="E26" s="193" t="str">
        <f t="shared" si="12"/>
        <v>N/A</v>
      </c>
      <c r="F26" s="74">
        <f>'5 Year BP'!$E8*'Assumptions &amp; Targets'!E$62</f>
        <v>0</v>
      </c>
      <c r="G26" s="288"/>
      <c r="H26" s="193" t="str">
        <f t="shared" si="13"/>
        <v>N/A</v>
      </c>
      <c r="I26" s="74">
        <f>'5 Year BP'!$E8*'Assumptions &amp; Targets'!F$62</f>
        <v>0</v>
      </c>
      <c r="J26" s="288"/>
      <c r="K26" s="193" t="str">
        <f t="shared" si="14"/>
        <v>N/A</v>
      </c>
      <c r="L26" s="74">
        <f>'5 Year BP'!$E8*'Assumptions &amp; Targets'!G$62</f>
        <v>0</v>
      </c>
      <c r="M26" s="288"/>
      <c r="N26" s="193" t="str">
        <f t="shared" si="15"/>
        <v>N/A</v>
      </c>
      <c r="O26" s="74">
        <f>'5 Year BP'!$E8*'Assumptions &amp; Targets'!H$62</f>
        <v>0</v>
      </c>
      <c r="P26" s="288"/>
      <c r="Q26" s="193" t="str">
        <f t="shared" si="16"/>
        <v>N/A</v>
      </c>
      <c r="R26" s="74">
        <f>'5 Year BP'!$E8*'Assumptions &amp; Targets'!I$62</f>
        <v>0</v>
      </c>
      <c r="S26" s="288"/>
      <c r="T26" s="193" t="str">
        <f t="shared" si="17"/>
        <v>N/A</v>
      </c>
      <c r="U26" s="74">
        <f>'5 Year BP'!$E8*'Assumptions &amp; Targets'!J$62</f>
        <v>0</v>
      </c>
      <c r="V26" s="288"/>
      <c r="W26" s="193" t="str">
        <f t="shared" si="18"/>
        <v>N/A</v>
      </c>
      <c r="X26" s="74">
        <f>'5 Year BP'!$E8*'Assumptions &amp; Targets'!K$62</f>
        <v>0</v>
      </c>
      <c r="Y26" s="288"/>
      <c r="Z26" s="193" t="str">
        <f t="shared" si="19"/>
        <v>N/A</v>
      </c>
      <c r="AA26" s="74">
        <f>'5 Year BP'!$E8*'Assumptions &amp; Targets'!L$62</f>
        <v>0</v>
      </c>
      <c r="AB26" s="288"/>
      <c r="AC26" s="193" t="str">
        <f t="shared" si="20"/>
        <v>N/A</v>
      </c>
      <c r="AD26" s="74">
        <f>'5 Year BP'!$E8*'Assumptions &amp; Targets'!M$62</f>
        <v>0</v>
      </c>
      <c r="AE26" s="288"/>
      <c r="AF26" s="193" t="str">
        <f t="shared" si="21"/>
        <v>N/A</v>
      </c>
      <c r="AG26" s="74">
        <f>'5 Year BP'!$E8*'Assumptions &amp; Targets'!N$62</f>
        <v>0</v>
      </c>
      <c r="AH26" s="288"/>
      <c r="AI26" s="193" t="str">
        <f t="shared" si="22"/>
        <v>N/A</v>
      </c>
      <c r="AJ26" s="74">
        <f>'5 Year BP'!$E8*'Assumptions &amp; Targets'!O$62</f>
        <v>0</v>
      </c>
      <c r="AK26" s="288"/>
      <c r="AL26" s="193" t="str">
        <f t="shared" si="23"/>
        <v>N/A</v>
      </c>
    </row>
    <row r="27" spans="2:38" outlineLevel="1" x14ac:dyDescent="0.35">
      <c r="B27" s="83" t="s">
        <v>200</v>
      </c>
      <c r="C27" s="74">
        <f>'5 Year BP'!$E9*'Assumptions &amp; Targets'!D$62</f>
        <v>0</v>
      </c>
      <c r="D27" s="288"/>
      <c r="E27" s="193" t="str">
        <f t="shared" si="12"/>
        <v>N/A</v>
      </c>
      <c r="F27" s="74">
        <f>'5 Year BP'!$E9*'Assumptions &amp; Targets'!E$62</f>
        <v>0</v>
      </c>
      <c r="G27" s="288"/>
      <c r="H27" s="193" t="str">
        <f t="shared" si="13"/>
        <v>N/A</v>
      </c>
      <c r="I27" s="74">
        <f>'5 Year BP'!$E9*'Assumptions &amp; Targets'!F$62</f>
        <v>0</v>
      </c>
      <c r="J27" s="288"/>
      <c r="K27" s="193" t="str">
        <f t="shared" si="14"/>
        <v>N/A</v>
      </c>
      <c r="L27" s="74">
        <f>'5 Year BP'!$E9*'Assumptions &amp; Targets'!G$62</f>
        <v>0</v>
      </c>
      <c r="M27" s="288"/>
      <c r="N27" s="193" t="str">
        <f t="shared" si="15"/>
        <v>N/A</v>
      </c>
      <c r="O27" s="74">
        <f>'5 Year BP'!$E9*'Assumptions &amp; Targets'!H$62</f>
        <v>0</v>
      </c>
      <c r="P27" s="288"/>
      <c r="Q27" s="193" t="str">
        <f t="shared" si="16"/>
        <v>N/A</v>
      </c>
      <c r="R27" s="74">
        <f>'5 Year BP'!$E9*'Assumptions &amp; Targets'!I$62</f>
        <v>0</v>
      </c>
      <c r="S27" s="288"/>
      <c r="T27" s="193" t="str">
        <f t="shared" si="17"/>
        <v>N/A</v>
      </c>
      <c r="U27" s="74">
        <f>'5 Year BP'!$E9*'Assumptions &amp; Targets'!J$62</f>
        <v>0</v>
      </c>
      <c r="V27" s="288"/>
      <c r="W27" s="193" t="str">
        <f t="shared" si="18"/>
        <v>N/A</v>
      </c>
      <c r="X27" s="74">
        <f>'5 Year BP'!$E9*'Assumptions &amp; Targets'!K$62</f>
        <v>0</v>
      </c>
      <c r="Y27" s="288"/>
      <c r="Z27" s="193" t="str">
        <f t="shared" si="19"/>
        <v>N/A</v>
      </c>
      <c r="AA27" s="74">
        <f>'5 Year BP'!$E9*'Assumptions &amp; Targets'!L$62</f>
        <v>0</v>
      </c>
      <c r="AB27" s="288"/>
      <c r="AC27" s="193" t="str">
        <f t="shared" si="20"/>
        <v>N/A</v>
      </c>
      <c r="AD27" s="74">
        <f>'5 Year BP'!$E9*'Assumptions &amp; Targets'!M$62</f>
        <v>0</v>
      </c>
      <c r="AE27" s="288"/>
      <c r="AF27" s="193" t="str">
        <f t="shared" si="21"/>
        <v>N/A</v>
      </c>
      <c r="AG27" s="74">
        <f>'5 Year BP'!$E9*'Assumptions &amp; Targets'!N$62</f>
        <v>0</v>
      </c>
      <c r="AH27" s="288"/>
      <c r="AI27" s="193" t="str">
        <f t="shared" si="22"/>
        <v>N/A</v>
      </c>
      <c r="AJ27" s="74">
        <f>'5 Year BP'!$E9*'Assumptions &amp; Targets'!O$62</f>
        <v>0</v>
      </c>
      <c r="AK27" s="288"/>
      <c r="AL27" s="193" t="str">
        <f t="shared" si="23"/>
        <v>N/A</v>
      </c>
    </row>
    <row r="28" spans="2:38" outlineLevel="1" x14ac:dyDescent="0.35">
      <c r="B28" s="83" t="s">
        <v>201</v>
      </c>
      <c r="C28" s="74">
        <f>'5 Year BP'!$E10*'Assumptions &amp; Targets'!D$62</f>
        <v>0</v>
      </c>
      <c r="D28" s="288"/>
      <c r="E28" s="193" t="str">
        <f t="shared" si="12"/>
        <v>N/A</v>
      </c>
      <c r="F28" s="74">
        <f>'5 Year BP'!$E10*'Assumptions &amp; Targets'!E$62</f>
        <v>0</v>
      </c>
      <c r="G28" s="288"/>
      <c r="H28" s="193" t="str">
        <f t="shared" si="13"/>
        <v>N/A</v>
      </c>
      <c r="I28" s="74">
        <f>'5 Year BP'!$E10*'Assumptions &amp; Targets'!F$62</f>
        <v>0</v>
      </c>
      <c r="J28" s="288"/>
      <c r="K28" s="193" t="str">
        <f t="shared" si="14"/>
        <v>N/A</v>
      </c>
      <c r="L28" s="74">
        <f>'5 Year BP'!$E10*'Assumptions &amp; Targets'!G$62</f>
        <v>0</v>
      </c>
      <c r="M28" s="288"/>
      <c r="N28" s="193" t="str">
        <f t="shared" si="15"/>
        <v>N/A</v>
      </c>
      <c r="O28" s="74">
        <f>'5 Year BP'!$E10*'Assumptions &amp; Targets'!H$62</f>
        <v>0</v>
      </c>
      <c r="P28" s="288"/>
      <c r="Q28" s="193" t="str">
        <f t="shared" si="16"/>
        <v>N/A</v>
      </c>
      <c r="R28" s="74">
        <f>'5 Year BP'!$E10*'Assumptions &amp; Targets'!I$62</f>
        <v>0</v>
      </c>
      <c r="S28" s="288"/>
      <c r="T28" s="193" t="str">
        <f t="shared" si="17"/>
        <v>N/A</v>
      </c>
      <c r="U28" s="74">
        <f>'5 Year BP'!$E10*'Assumptions &amp; Targets'!J$62</f>
        <v>0</v>
      </c>
      <c r="V28" s="288"/>
      <c r="W28" s="193" t="str">
        <f t="shared" si="18"/>
        <v>N/A</v>
      </c>
      <c r="X28" s="74">
        <f>'5 Year BP'!$E10*'Assumptions &amp; Targets'!K$62</f>
        <v>0</v>
      </c>
      <c r="Y28" s="288"/>
      <c r="Z28" s="193" t="str">
        <f t="shared" si="19"/>
        <v>N/A</v>
      </c>
      <c r="AA28" s="74">
        <f>'5 Year BP'!$E10*'Assumptions &amp; Targets'!L$62</f>
        <v>0</v>
      </c>
      <c r="AB28" s="288"/>
      <c r="AC28" s="193" t="str">
        <f t="shared" si="20"/>
        <v>N/A</v>
      </c>
      <c r="AD28" s="74">
        <f>'5 Year BP'!$E10*'Assumptions &amp; Targets'!M$62</f>
        <v>0</v>
      </c>
      <c r="AE28" s="288"/>
      <c r="AF28" s="193" t="str">
        <f t="shared" si="21"/>
        <v>N/A</v>
      </c>
      <c r="AG28" s="74">
        <f>'5 Year BP'!$E10*'Assumptions &amp; Targets'!N$62</f>
        <v>0</v>
      </c>
      <c r="AH28" s="288"/>
      <c r="AI28" s="193" t="str">
        <f t="shared" si="22"/>
        <v>N/A</v>
      </c>
      <c r="AJ28" s="74">
        <f>'5 Year BP'!$E10*'Assumptions &amp; Targets'!O$62</f>
        <v>0</v>
      </c>
      <c r="AK28" s="288"/>
      <c r="AL28" s="193" t="str">
        <f t="shared" si="23"/>
        <v>N/A</v>
      </c>
    </row>
    <row r="29" spans="2:38" outlineLevel="1" x14ac:dyDescent="0.35">
      <c r="B29" s="83" t="s">
        <v>202</v>
      </c>
      <c r="C29" s="74">
        <f>'5 Year BP'!$E11*'Assumptions &amp; Targets'!D$62</f>
        <v>0</v>
      </c>
      <c r="D29" s="288"/>
      <c r="E29" s="193" t="str">
        <f t="shared" si="12"/>
        <v>N/A</v>
      </c>
      <c r="F29" s="74">
        <f>'5 Year BP'!$E11*'Assumptions &amp; Targets'!E$62</f>
        <v>0</v>
      </c>
      <c r="G29" s="288"/>
      <c r="H29" s="193" t="str">
        <f t="shared" si="13"/>
        <v>N/A</v>
      </c>
      <c r="I29" s="74">
        <f>'5 Year BP'!$E11*'Assumptions &amp; Targets'!F$62</f>
        <v>0</v>
      </c>
      <c r="J29" s="288"/>
      <c r="K29" s="193" t="str">
        <f t="shared" si="14"/>
        <v>N/A</v>
      </c>
      <c r="L29" s="74">
        <f>'5 Year BP'!$E11*'Assumptions &amp; Targets'!G$62</f>
        <v>0</v>
      </c>
      <c r="M29" s="288"/>
      <c r="N29" s="193" t="str">
        <f t="shared" si="15"/>
        <v>N/A</v>
      </c>
      <c r="O29" s="74">
        <f>'5 Year BP'!$E11*'Assumptions &amp; Targets'!H$62</f>
        <v>0</v>
      </c>
      <c r="P29" s="288"/>
      <c r="Q29" s="193" t="str">
        <f t="shared" si="16"/>
        <v>N/A</v>
      </c>
      <c r="R29" s="74">
        <f>'5 Year BP'!$E11*'Assumptions &amp; Targets'!I$62</f>
        <v>0</v>
      </c>
      <c r="S29" s="288"/>
      <c r="T29" s="193" t="str">
        <f t="shared" si="17"/>
        <v>N/A</v>
      </c>
      <c r="U29" s="74">
        <f>'5 Year BP'!$E11*'Assumptions &amp; Targets'!J$62</f>
        <v>0</v>
      </c>
      <c r="V29" s="288"/>
      <c r="W29" s="193" t="str">
        <f t="shared" si="18"/>
        <v>N/A</v>
      </c>
      <c r="X29" s="74">
        <f>'5 Year BP'!$E11*'Assumptions &amp; Targets'!K$62</f>
        <v>0</v>
      </c>
      <c r="Y29" s="288"/>
      <c r="Z29" s="193" t="str">
        <f t="shared" si="19"/>
        <v>N/A</v>
      </c>
      <c r="AA29" s="74">
        <f>'5 Year BP'!$E11*'Assumptions &amp; Targets'!L$62</f>
        <v>0</v>
      </c>
      <c r="AB29" s="288"/>
      <c r="AC29" s="193" t="str">
        <f t="shared" si="20"/>
        <v>N/A</v>
      </c>
      <c r="AD29" s="74">
        <f>'5 Year BP'!$E11*'Assumptions &amp; Targets'!M$62</f>
        <v>0</v>
      </c>
      <c r="AE29" s="288"/>
      <c r="AF29" s="193" t="str">
        <f t="shared" si="21"/>
        <v>N/A</v>
      </c>
      <c r="AG29" s="74">
        <f>'5 Year BP'!$E11*'Assumptions &amp; Targets'!N$62</f>
        <v>0</v>
      </c>
      <c r="AH29" s="288"/>
      <c r="AI29" s="193" t="str">
        <f t="shared" si="22"/>
        <v>N/A</v>
      </c>
      <c r="AJ29" s="74">
        <f>'5 Year BP'!$E11*'Assumptions &amp; Targets'!O$62</f>
        <v>0</v>
      </c>
      <c r="AK29" s="288"/>
      <c r="AL29" s="193" t="str">
        <f t="shared" si="23"/>
        <v>N/A</v>
      </c>
    </row>
    <row r="30" spans="2:38" outlineLevel="1" x14ac:dyDescent="0.35">
      <c r="B30" s="83" t="s">
        <v>203</v>
      </c>
      <c r="C30" s="74">
        <f>'5 Year BP'!$E12*'Assumptions &amp; Targets'!D$62</f>
        <v>0</v>
      </c>
      <c r="D30" s="288"/>
      <c r="E30" s="193" t="str">
        <f t="shared" si="12"/>
        <v>N/A</v>
      </c>
      <c r="F30" s="74">
        <f>'5 Year BP'!$E12*'Assumptions &amp; Targets'!E$62</f>
        <v>0</v>
      </c>
      <c r="G30" s="288"/>
      <c r="H30" s="193" t="str">
        <f t="shared" si="13"/>
        <v>N/A</v>
      </c>
      <c r="I30" s="74">
        <f>'5 Year BP'!$E12*'Assumptions &amp; Targets'!F$62</f>
        <v>0</v>
      </c>
      <c r="J30" s="288"/>
      <c r="K30" s="193" t="str">
        <f t="shared" si="14"/>
        <v>N/A</v>
      </c>
      <c r="L30" s="74">
        <f>'5 Year BP'!$E12*'Assumptions &amp; Targets'!G$62</f>
        <v>0</v>
      </c>
      <c r="M30" s="288"/>
      <c r="N30" s="193" t="str">
        <f t="shared" si="15"/>
        <v>N/A</v>
      </c>
      <c r="O30" s="74">
        <f>'5 Year BP'!$E12*'Assumptions &amp; Targets'!H$62</f>
        <v>0</v>
      </c>
      <c r="P30" s="288"/>
      <c r="Q30" s="193" t="str">
        <f t="shared" si="16"/>
        <v>N/A</v>
      </c>
      <c r="R30" s="74">
        <f>'5 Year BP'!$E12*'Assumptions &amp; Targets'!I$62</f>
        <v>0</v>
      </c>
      <c r="S30" s="288"/>
      <c r="T30" s="193" t="str">
        <f t="shared" si="17"/>
        <v>N/A</v>
      </c>
      <c r="U30" s="74">
        <f>'5 Year BP'!$E12*'Assumptions &amp; Targets'!J$62</f>
        <v>0</v>
      </c>
      <c r="V30" s="288"/>
      <c r="W30" s="193" t="str">
        <f t="shared" si="18"/>
        <v>N/A</v>
      </c>
      <c r="X30" s="74">
        <f>'5 Year BP'!$E12*'Assumptions &amp; Targets'!K$62</f>
        <v>0</v>
      </c>
      <c r="Y30" s="288"/>
      <c r="Z30" s="193" t="str">
        <f t="shared" si="19"/>
        <v>N/A</v>
      </c>
      <c r="AA30" s="74">
        <f>'5 Year BP'!$E12*'Assumptions &amp; Targets'!L$62</f>
        <v>0</v>
      </c>
      <c r="AB30" s="288"/>
      <c r="AC30" s="193" t="str">
        <f t="shared" si="20"/>
        <v>N/A</v>
      </c>
      <c r="AD30" s="74">
        <f>'5 Year BP'!$E12*'Assumptions &amp; Targets'!M$62</f>
        <v>0</v>
      </c>
      <c r="AE30" s="288"/>
      <c r="AF30" s="193" t="str">
        <f t="shared" si="21"/>
        <v>N/A</v>
      </c>
      <c r="AG30" s="74">
        <f>'5 Year BP'!$E12*'Assumptions &amp; Targets'!N$62</f>
        <v>0</v>
      </c>
      <c r="AH30" s="288"/>
      <c r="AI30" s="193" t="str">
        <f t="shared" si="22"/>
        <v>N/A</v>
      </c>
      <c r="AJ30" s="74">
        <f>'5 Year BP'!$E12*'Assumptions &amp; Targets'!O$62</f>
        <v>0</v>
      </c>
      <c r="AK30" s="288"/>
      <c r="AL30" s="193" t="str">
        <f t="shared" si="23"/>
        <v>N/A</v>
      </c>
    </row>
    <row r="31" spans="2:38" outlineLevel="1" x14ac:dyDescent="0.35">
      <c r="B31" s="83" t="s">
        <v>204</v>
      </c>
      <c r="C31" s="74">
        <f>'5 Year BP'!$E13*'Assumptions &amp; Targets'!D$62</f>
        <v>0</v>
      </c>
      <c r="D31" s="288"/>
      <c r="E31" s="193" t="str">
        <f t="shared" si="12"/>
        <v>N/A</v>
      </c>
      <c r="F31" s="74">
        <f>'5 Year BP'!$E13*'Assumptions &amp; Targets'!E$62</f>
        <v>0</v>
      </c>
      <c r="G31" s="288"/>
      <c r="H31" s="193" t="str">
        <f t="shared" si="13"/>
        <v>N/A</v>
      </c>
      <c r="I31" s="74">
        <f>'5 Year BP'!$E13*'Assumptions &amp; Targets'!F$62</f>
        <v>0</v>
      </c>
      <c r="J31" s="288"/>
      <c r="K31" s="193" t="str">
        <f t="shared" si="14"/>
        <v>N/A</v>
      </c>
      <c r="L31" s="74">
        <f>'5 Year BP'!$E13*'Assumptions &amp; Targets'!G$62</f>
        <v>0</v>
      </c>
      <c r="M31" s="288"/>
      <c r="N31" s="193" t="str">
        <f t="shared" si="15"/>
        <v>N/A</v>
      </c>
      <c r="O31" s="74">
        <f>'5 Year BP'!$E13*'Assumptions &amp; Targets'!H$62</f>
        <v>0</v>
      </c>
      <c r="P31" s="288"/>
      <c r="Q31" s="193" t="str">
        <f t="shared" si="16"/>
        <v>N/A</v>
      </c>
      <c r="R31" s="74">
        <f>'5 Year BP'!$E13*'Assumptions &amp; Targets'!I$62</f>
        <v>0</v>
      </c>
      <c r="S31" s="288"/>
      <c r="T31" s="193" t="str">
        <f t="shared" si="17"/>
        <v>N/A</v>
      </c>
      <c r="U31" s="74">
        <f>'5 Year BP'!$E13*'Assumptions &amp; Targets'!J$62</f>
        <v>0</v>
      </c>
      <c r="V31" s="288"/>
      <c r="W31" s="193" t="str">
        <f t="shared" si="18"/>
        <v>N/A</v>
      </c>
      <c r="X31" s="74">
        <f>'5 Year BP'!$E13*'Assumptions &amp; Targets'!K$62</f>
        <v>0</v>
      </c>
      <c r="Y31" s="288"/>
      <c r="Z31" s="193" t="str">
        <f t="shared" si="19"/>
        <v>N/A</v>
      </c>
      <c r="AA31" s="74">
        <f>'5 Year BP'!$E13*'Assumptions &amp; Targets'!L$62</f>
        <v>0</v>
      </c>
      <c r="AB31" s="288"/>
      <c r="AC31" s="193" t="str">
        <f t="shared" si="20"/>
        <v>N/A</v>
      </c>
      <c r="AD31" s="74">
        <f>'5 Year BP'!$E13*'Assumptions &amp; Targets'!M$62</f>
        <v>0</v>
      </c>
      <c r="AE31" s="288"/>
      <c r="AF31" s="193" t="str">
        <f t="shared" si="21"/>
        <v>N/A</v>
      </c>
      <c r="AG31" s="74">
        <f>'5 Year BP'!$E13*'Assumptions &amp; Targets'!N$62</f>
        <v>0</v>
      </c>
      <c r="AH31" s="288"/>
      <c r="AI31" s="193" t="str">
        <f t="shared" si="22"/>
        <v>N/A</v>
      </c>
      <c r="AJ31" s="74">
        <f>'5 Year BP'!$E13*'Assumptions &amp; Targets'!O$62</f>
        <v>0</v>
      </c>
      <c r="AK31" s="288"/>
      <c r="AL31" s="193" t="str">
        <f t="shared" si="23"/>
        <v>N/A</v>
      </c>
    </row>
    <row r="32" spans="2:38" outlineLevel="1" x14ac:dyDescent="0.35">
      <c r="B32" s="83" t="s">
        <v>205</v>
      </c>
      <c r="C32" s="74">
        <f>'5 Year BP'!$E14*'Assumptions &amp; Targets'!D$62</f>
        <v>0</v>
      </c>
      <c r="D32" s="288"/>
      <c r="E32" s="193" t="str">
        <f t="shared" si="12"/>
        <v>N/A</v>
      </c>
      <c r="F32" s="74">
        <f>'5 Year BP'!$E14*'Assumptions &amp; Targets'!E$62</f>
        <v>0</v>
      </c>
      <c r="G32" s="288"/>
      <c r="H32" s="193" t="str">
        <f t="shared" si="13"/>
        <v>N/A</v>
      </c>
      <c r="I32" s="74">
        <f>'5 Year BP'!$E14*'Assumptions &amp; Targets'!F$62</f>
        <v>0</v>
      </c>
      <c r="J32" s="288"/>
      <c r="K32" s="193" t="str">
        <f t="shared" si="14"/>
        <v>N/A</v>
      </c>
      <c r="L32" s="74">
        <f>'5 Year BP'!$E14*'Assumptions &amp; Targets'!G$62</f>
        <v>0</v>
      </c>
      <c r="M32" s="288"/>
      <c r="N32" s="193" t="str">
        <f t="shared" si="15"/>
        <v>N/A</v>
      </c>
      <c r="O32" s="74">
        <f>'5 Year BP'!$E14*'Assumptions &amp; Targets'!H$62</f>
        <v>0</v>
      </c>
      <c r="P32" s="288"/>
      <c r="Q32" s="193" t="str">
        <f t="shared" si="16"/>
        <v>N/A</v>
      </c>
      <c r="R32" s="74">
        <f>'5 Year BP'!$E14*'Assumptions &amp; Targets'!I$62</f>
        <v>0</v>
      </c>
      <c r="S32" s="288"/>
      <c r="T32" s="193" t="str">
        <f t="shared" si="17"/>
        <v>N/A</v>
      </c>
      <c r="U32" s="74">
        <f>'5 Year BP'!$E14*'Assumptions &amp; Targets'!J$62</f>
        <v>0</v>
      </c>
      <c r="V32" s="288"/>
      <c r="W32" s="193" t="str">
        <f t="shared" si="18"/>
        <v>N/A</v>
      </c>
      <c r="X32" s="74">
        <f>'5 Year BP'!$E14*'Assumptions &amp; Targets'!K$62</f>
        <v>0</v>
      </c>
      <c r="Y32" s="288"/>
      <c r="Z32" s="193" t="str">
        <f t="shared" si="19"/>
        <v>N/A</v>
      </c>
      <c r="AA32" s="74">
        <f>'5 Year BP'!$E14*'Assumptions &amp; Targets'!L$62</f>
        <v>0</v>
      </c>
      <c r="AB32" s="288"/>
      <c r="AC32" s="193" t="str">
        <f t="shared" si="20"/>
        <v>N/A</v>
      </c>
      <c r="AD32" s="74">
        <f>'5 Year BP'!$E14*'Assumptions &amp; Targets'!M$62</f>
        <v>0</v>
      </c>
      <c r="AE32" s="288"/>
      <c r="AF32" s="193" t="str">
        <f t="shared" si="21"/>
        <v>N/A</v>
      </c>
      <c r="AG32" s="74">
        <f>'5 Year BP'!$E14*'Assumptions &amp; Targets'!N$62</f>
        <v>0</v>
      </c>
      <c r="AH32" s="288"/>
      <c r="AI32" s="193" t="str">
        <f t="shared" si="22"/>
        <v>N/A</v>
      </c>
      <c r="AJ32" s="74">
        <f>'5 Year BP'!$E14*'Assumptions &amp; Targets'!O$62</f>
        <v>0</v>
      </c>
      <c r="AK32" s="288"/>
      <c r="AL32" s="193" t="str">
        <f t="shared" si="23"/>
        <v>N/A</v>
      </c>
    </row>
    <row r="33" spans="2:38" outlineLevel="1" x14ac:dyDescent="0.35">
      <c r="B33" s="83" t="s">
        <v>40</v>
      </c>
      <c r="C33" s="74">
        <f>'5 Year BP'!$E15*'Assumptions &amp; Targets'!D$62</f>
        <v>0</v>
      </c>
      <c r="D33" s="288"/>
      <c r="E33" s="193" t="str">
        <f t="shared" si="12"/>
        <v>N/A</v>
      </c>
      <c r="F33" s="74">
        <f>'5 Year BP'!$E15*'Assumptions &amp; Targets'!E$62</f>
        <v>0</v>
      </c>
      <c r="G33" s="288"/>
      <c r="H33" s="193" t="str">
        <f t="shared" si="13"/>
        <v>N/A</v>
      </c>
      <c r="I33" s="74">
        <f>'5 Year BP'!$E15*'Assumptions &amp; Targets'!F$62</f>
        <v>0</v>
      </c>
      <c r="J33" s="288"/>
      <c r="K33" s="193" t="str">
        <f t="shared" si="14"/>
        <v>N/A</v>
      </c>
      <c r="L33" s="74">
        <f>'5 Year BP'!$E15*'Assumptions &amp; Targets'!G$62</f>
        <v>0</v>
      </c>
      <c r="M33" s="288"/>
      <c r="N33" s="193" t="str">
        <f t="shared" si="15"/>
        <v>N/A</v>
      </c>
      <c r="O33" s="74">
        <f>'5 Year BP'!$E15*'Assumptions &amp; Targets'!H$62</f>
        <v>0</v>
      </c>
      <c r="P33" s="288"/>
      <c r="Q33" s="193" t="str">
        <f t="shared" si="16"/>
        <v>N/A</v>
      </c>
      <c r="R33" s="74">
        <f>'5 Year BP'!$E15*'Assumptions &amp; Targets'!I$62</f>
        <v>0</v>
      </c>
      <c r="S33" s="288"/>
      <c r="T33" s="193" t="str">
        <f t="shared" si="17"/>
        <v>N/A</v>
      </c>
      <c r="U33" s="74">
        <f>'5 Year BP'!$E15*'Assumptions &amp; Targets'!J$62</f>
        <v>0</v>
      </c>
      <c r="V33" s="288"/>
      <c r="W33" s="193" t="str">
        <f t="shared" si="18"/>
        <v>N/A</v>
      </c>
      <c r="X33" s="74">
        <f>'5 Year BP'!$E15*'Assumptions &amp; Targets'!K$62</f>
        <v>0</v>
      </c>
      <c r="Y33" s="288"/>
      <c r="Z33" s="193" t="str">
        <f t="shared" si="19"/>
        <v>N/A</v>
      </c>
      <c r="AA33" s="74">
        <f>'5 Year BP'!$E15*'Assumptions &amp; Targets'!L$62</f>
        <v>0</v>
      </c>
      <c r="AB33" s="288"/>
      <c r="AC33" s="193" t="str">
        <f t="shared" si="20"/>
        <v>N/A</v>
      </c>
      <c r="AD33" s="74">
        <f>'5 Year BP'!$E15*'Assumptions &amp; Targets'!M$62</f>
        <v>0</v>
      </c>
      <c r="AE33" s="288"/>
      <c r="AF33" s="193" t="str">
        <f t="shared" si="21"/>
        <v>N/A</v>
      </c>
      <c r="AG33" s="74">
        <f>'5 Year BP'!$E15*'Assumptions &amp; Targets'!N$62</f>
        <v>0</v>
      </c>
      <c r="AH33" s="288"/>
      <c r="AI33" s="193" t="str">
        <f t="shared" si="22"/>
        <v>N/A</v>
      </c>
      <c r="AJ33" s="74">
        <f>'5 Year BP'!$E15*'Assumptions &amp; Targets'!O$62</f>
        <v>0</v>
      </c>
      <c r="AK33" s="288"/>
      <c r="AL33" s="193" t="str">
        <f t="shared" si="23"/>
        <v>N/A</v>
      </c>
    </row>
    <row r="34" spans="2:38" x14ac:dyDescent="0.35">
      <c r="B34" s="60"/>
      <c r="C34" s="6"/>
      <c r="D34" s="6"/>
      <c r="E34" s="193"/>
      <c r="F34" s="6"/>
      <c r="G34" s="6"/>
      <c r="H34" s="193"/>
      <c r="I34" s="6"/>
      <c r="J34" s="6"/>
      <c r="K34" s="193"/>
      <c r="L34" s="6"/>
      <c r="M34" s="6"/>
      <c r="N34" s="193"/>
      <c r="O34" s="6"/>
      <c r="P34" s="6"/>
      <c r="Q34" s="193"/>
      <c r="R34" s="6"/>
      <c r="S34" s="6"/>
      <c r="T34" s="193"/>
      <c r="U34" s="6"/>
      <c r="V34" s="6"/>
      <c r="W34" s="193"/>
      <c r="X34" s="6"/>
      <c r="Y34" s="6"/>
      <c r="Z34" s="193"/>
      <c r="AA34" s="6"/>
      <c r="AB34" s="6"/>
      <c r="AC34" s="193"/>
      <c r="AD34" s="6"/>
      <c r="AE34" s="6"/>
      <c r="AF34" s="193"/>
      <c r="AG34" s="6"/>
      <c r="AH34" s="6"/>
      <c r="AI34" s="193"/>
      <c r="AJ34" s="6"/>
      <c r="AK34" s="6"/>
      <c r="AL34" s="193"/>
    </row>
    <row r="35" spans="2:38" x14ac:dyDescent="0.35">
      <c r="B35" s="51" t="s">
        <v>60</v>
      </c>
      <c r="C35" s="140">
        <f>C20*'Assumptions &amp; Targets'!$E$68</f>
        <v>0</v>
      </c>
      <c r="D35" s="288"/>
      <c r="E35" s="193" t="str">
        <f>IFERROR((D35-C35)/C35,"N/A")</f>
        <v>N/A</v>
      </c>
      <c r="F35" s="140">
        <f>F20*'Assumptions &amp; Targets'!$E$68</f>
        <v>0</v>
      </c>
      <c r="G35" s="288"/>
      <c r="H35" s="193" t="str">
        <f>IFERROR((G35-F35)/F35,"N/A")</f>
        <v>N/A</v>
      </c>
      <c r="I35" s="140">
        <f>I20*'Assumptions &amp; Targets'!$E$68</f>
        <v>0</v>
      </c>
      <c r="J35" s="288"/>
      <c r="K35" s="193" t="str">
        <f>IFERROR((J35-I35)/I35,"N/A")</f>
        <v>N/A</v>
      </c>
      <c r="L35" s="140">
        <f>L20*'Assumptions &amp; Targets'!$E$68</f>
        <v>0</v>
      </c>
      <c r="M35" s="288"/>
      <c r="N35" s="193" t="str">
        <f>IFERROR((M35-L35)/L35,"N/A")</f>
        <v>N/A</v>
      </c>
      <c r="O35" s="140">
        <f>O20*'Assumptions &amp; Targets'!$E$68</f>
        <v>0</v>
      </c>
      <c r="P35" s="288"/>
      <c r="Q35" s="193" t="str">
        <f>IFERROR((P35-O35)/O35,"N/A")</f>
        <v>N/A</v>
      </c>
      <c r="R35" s="140">
        <f>R20*'Assumptions &amp; Targets'!$E$68</f>
        <v>0</v>
      </c>
      <c r="S35" s="288"/>
      <c r="T35" s="193" t="str">
        <f>IFERROR((S35-R35)/R35,"N/A")</f>
        <v>N/A</v>
      </c>
      <c r="U35" s="140">
        <f>U20*'Assumptions &amp; Targets'!$E$68</f>
        <v>0</v>
      </c>
      <c r="V35" s="288"/>
      <c r="W35" s="193" t="str">
        <f>IFERROR((V35-U35)/U35,"N/A")</f>
        <v>N/A</v>
      </c>
      <c r="X35" s="140">
        <f>X20*'Assumptions &amp; Targets'!$E$68</f>
        <v>0</v>
      </c>
      <c r="Y35" s="288"/>
      <c r="Z35" s="193" t="str">
        <f>IFERROR((Y35-X35)/X35,"N/A")</f>
        <v>N/A</v>
      </c>
      <c r="AA35" s="140">
        <f>AA20*'Assumptions &amp; Targets'!$E$68</f>
        <v>0</v>
      </c>
      <c r="AB35" s="288"/>
      <c r="AC35" s="193" t="str">
        <f>IFERROR((AB35-AA35)/AA35,"N/A")</f>
        <v>N/A</v>
      </c>
      <c r="AD35" s="140">
        <f>AD20*'Assumptions &amp; Targets'!$E$68</f>
        <v>0</v>
      </c>
      <c r="AE35" s="288"/>
      <c r="AF35" s="193" t="str">
        <f>IFERROR((AE35-AD35)/AD35,"N/A")</f>
        <v>N/A</v>
      </c>
      <c r="AG35" s="140">
        <f>AG20*'Assumptions &amp; Targets'!$E$68</f>
        <v>0</v>
      </c>
      <c r="AH35" s="288"/>
      <c r="AI35" s="193" t="str">
        <f>IFERROR((AH35-AG35)/AG35,"N/A")</f>
        <v>N/A</v>
      </c>
      <c r="AJ35" s="140">
        <f>AJ20*'Assumptions &amp; Targets'!$E$68</f>
        <v>0</v>
      </c>
      <c r="AK35" s="288"/>
      <c r="AL35" s="193" t="str">
        <f>IFERROR((AK35-AJ35)/AJ35,"N/A")</f>
        <v>N/A</v>
      </c>
    </row>
    <row r="36" spans="2:38" x14ac:dyDescent="0.35">
      <c r="B36" s="35"/>
      <c r="C36" s="3"/>
      <c r="D36" s="3"/>
      <c r="E36" s="193"/>
      <c r="F36" s="3"/>
      <c r="G36" s="3"/>
      <c r="H36" s="193"/>
      <c r="I36" s="3"/>
      <c r="J36" s="3"/>
      <c r="K36" s="193"/>
      <c r="L36" s="3"/>
      <c r="M36" s="3"/>
      <c r="N36" s="193"/>
      <c r="O36" s="3"/>
      <c r="P36" s="3"/>
      <c r="Q36" s="193"/>
      <c r="R36" s="3"/>
      <c r="S36" s="3"/>
      <c r="T36" s="193"/>
      <c r="U36" s="3"/>
      <c r="V36" s="3"/>
      <c r="W36" s="193"/>
      <c r="X36" s="3"/>
      <c r="Y36" s="3"/>
      <c r="Z36" s="193"/>
      <c r="AA36" s="3"/>
      <c r="AB36" s="3"/>
      <c r="AC36" s="193"/>
      <c r="AD36" s="3"/>
      <c r="AE36" s="3"/>
      <c r="AF36" s="193"/>
      <c r="AG36" s="3"/>
      <c r="AH36" s="3"/>
      <c r="AI36" s="193"/>
      <c r="AJ36" s="3"/>
      <c r="AK36" s="3"/>
      <c r="AL36" s="193"/>
    </row>
    <row r="37" spans="2:38" x14ac:dyDescent="0.35">
      <c r="B37" s="52" t="s">
        <v>50</v>
      </c>
      <c r="C37" s="75">
        <f>C20-C35</f>
        <v>0</v>
      </c>
      <c r="D37" s="75">
        <f>D20-D35</f>
        <v>0</v>
      </c>
      <c r="E37" s="193" t="str">
        <f t="shared" ref="E37" si="24">IFERROR((D37-C37)/C37,"N/A")</f>
        <v>N/A</v>
      </c>
      <c r="F37" s="75">
        <f>F20-F35</f>
        <v>0</v>
      </c>
      <c r="G37" s="75">
        <f>G20-G35</f>
        <v>0</v>
      </c>
      <c r="H37" s="193" t="str">
        <f t="shared" ref="H37" si="25">IFERROR((G37-F37)/F37,"N/A")</f>
        <v>N/A</v>
      </c>
      <c r="I37" s="75">
        <f>I20-I35</f>
        <v>0</v>
      </c>
      <c r="J37" s="75">
        <f>J20-J35</f>
        <v>0</v>
      </c>
      <c r="K37" s="193" t="str">
        <f t="shared" ref="K37" si="26">IFERROR((J37-I37)/I37,"N/A")</f>
        <v>N/A</v>
      </c>
      <c r="L37" s="75">
        <f>L20-L35</f>
        <v>0</v>
      </c>
      <c r="M37" s="75">
        <f>M20-M35</f>
        <v>0</v>
      </c>
      <c r="N37" s="193" t="str">
        <f t="shared" ref="N37" si="27">IFERROR((M37-L37)/L37,"N/A")</f>
        <v>N/A</v>
      </c>
      <c r="O37" s="75">
        <f>O20-O35</f>
        <v>0</v>
      </c>
      <c r="P37" s="75">
        <f>P20-P35</f>
        <v>0</v>
      </c>
      <c r="Q37" s="193" t="str">
        <f t="shared" ref="Q37" si="28">IFERROR((P37-O37)/O37,"N/A")</f>
        <v>N/A</v>
      </c>
      <c r="R37" s="75">
        <f>R20-R35</f>
        <v>0</v>
      </c>
      <c r="S37" s="75">
        <f>S20-S35</f>
        <v>0</v>
      </c>
      <c r="T37" s="193" t="str">
        <f t="shared" ref="T37" si="29">IFERROR((S37-R37)/R37,"N/A")</f>
        <v>N/A</v>
      </c>
      <c r="U37" s="75">
        <f>U20-U35</f>
        <v>0</v>
      </c>
      <c r="V37" s="75">
        <f>V20-V35</f>
        <v>0</v>
      </c>
      <c r="W37" s="193" t="str">
        <f t="shared" ref="W37" si="30">IFERROR((V37-U37)/U37,"N/A")</f>
        <v>N/A</v>
      </c>
      <c r="X37" s="75">
        <f>X20-X35</f>
        <v>0</v>
      </c>
      <c r="Y37" s="75">
        <f>Y20-Y35</f>
        <v>0</v>
      </c>
      <c r="Z37" s="193" t="str">
        <f t="shared" ref="Z37" si="31">IFERROR((Y37-X37)/X37,"N/A")</f>
        <v>N/A</v>
      </c>
      <c r="AA37" s="75">
        <f>AA20-AA35</f>
        <v>0</v>
      </c>
      <c r="AB37" s="75">
        <f>AB20-AB35</f>
        <v>0</v>
      </c>
      <c r="AC37" s="193" t="str">
        <f t="shared" ref="AC37" si="32">IFERROR((AB37-AA37)/AA37,"N/A")</f>
        <v>N/A</v>
      </c>
      <c r="AD37" s="75">
        <f>AD20-AD35</f>
        <v>0</v>
      </c>
      <c r="AE37" s="75">
        <f>AE20-AE35</f>
        <v>0</v>
      </c>
      <c r="AF37" s="193" t="str">
        <f t="shared" ref="AF37" si="33">IFERROR((AE37-AD37)/AD37,"N/A")</f>
        <v>N/A</v>
      </c>
      <c r="AG37" s="75">
        <f>AG20-AG35</f>
        <v>0</v>
      </c>
      <c r="AH37" s="75">
        <f>AH20-AH35</f>
        <v>0</v>
      </c>
      <c r="AI37" s="193" t="str">
        <f t="shared" ref="AI37" si="34">IFERROR((AH37-AG37)/AG37,"N/A")</f>
        <v>N/A</v>
      </c>
      <c r="AJ37" s="75">
        <f>AJ20-AJ35</f>
        <v>0</v>
      </c>
      <c r="AK37" s="75">
        <f>AK20-AK35</f>
        <v>0</v>
      </c>
      <c r="AL37" s="193" t="str">
        <f t="shared" ref="AL37" si="35">IFERROR((AK37-AJ37)/AJ37,"N/A")</f>
        <v>N/A</v>
      </c>
    </row>
    <row r="38" spans="2:38" x14ac:dyDescent="0.35">
      <c r="B38" s="65"/>
      <c r="C38" s="3"/>
      <c r="D38" s="3"/>
      <c r="E38" s="193"/>
      <c r="F38" s="3"/>
      <c r="G38" s="3"/>
      <c r="H38" s="193"/>
      <c r="I38" s="3"/>
      <c r="J38" s="3"/>
      <c r="K38" s="193"/>
      <c r="L38" s="3"/>
      <c r="M38" s="3"/>
      <c r="N38" s="193"/>
      <c r="O38" s="3"/>
      <c r="P38" s="3"/>
      <c r="Q38" s="193"/>
      <c r="R38" s="3"/>
      <c r="S38" s="3"/>
      <c r="T38" s="193"/>
      <c r="U38" s="3"/>
      <c r="V38" s="3"/>
      <c r="W38" s="193"/>
      <c r="X38" s="3"/>
      <c r="Y38" s="3"/>
      <c r="Z38" s="193"/>
      <c r="AA38" s="3"/>
      <c r="AB38" s="3"/>
      <c r="AC38" s="193"/>
      <c r="AD38" s="3"/>
      <c r="AE38" s="3"/>
      <c r="AF38" s="193"/>
      <c r="AG38" s="3"/>
      <c r="AH38" s="3"/>
      <c r="AI38" s="193"/>
      <c r="AJ38" s="3"/>
      <c r="AK38" s="3"/>
      <c r="AL38" s="193"/>
    </row>
    <row r="39" spans="2:38" x14ac:dyDescent="0.35">
      <c r="B39" s="50" t="s">
        <v>21</v>
      </c>
      <c r="C39" s="75">
        <f ca="1">SUM(C40:C44)</f>
        <v>0</v>
      </c>
      <c r="D39" s="75">
        <f>SUM(D40:D43)</f>
        <v>0</v>
      </c>
      <c r="E39" s="193" t="str">
        <f t="shared" ref="E39:E44" ca="1" si="36">IFERROR((D39-C39)/C39,"N/A")</f>
        <v>N/A</v>
      </c>
      <c r="F39" s="75">
        <f ca="1">SUM(F40:F44)</f>
        <v>0</v>
      </c>
      <c r="G39" s="75">
        <f>SUM(G40:G43)</f>
        <v>0</v>
      </c>
      <c r="H39" s="193" t="str">
        <f t="shared" ref="H39:H44" ca="1" si="37">IFERROR((G39-F39)/F39,"N/A")</f>
        <v>N/A</v>
      </c>
      <c r="I39" s="75">
        <f ca="1">SUM(I40:I44)</f>
        <v>0</v>
      </c>
      <c r="J39" s="75">
        <f>SUM(J40:J43)</f>
        <v>0</v>
      </c>
      <c r="K39" s="193" t="str">
        <f t="shared" ref="K39:K44" ca="1" si="38">IFERROR((J39-I39)/I39,"N/A")</f>
        <v>N/A</v>
      </c>
      <c r="L39" s="75">
        <f ca="1">SUM(L40:L44)</f>
        <v>0</v>
      </c>
      <c r="M39" s="75">
        <f>SUM(M40:M43)</f>
        <v>0</v>
      </c>
      <c r="N39" s="193" t="str">
        <f t="shared" ref="N39:N44" ca="1" si="39">IFERROR((M39-L39)/L39,"N/A")</f>
        <v>N/A</v>
      </c>
      <c r="O39" s="75">
        <f ca="1">SUM(O40:O44)</f>
        <v>0</v>
      </c>
      <c r="P39" s="75">
        <f>SUM(P40:P43)</f>
        <v>0</v>
      </c>
      <c r="Q39" s="193" t="str">
        <f t="shared" ref="Q39:Q44" ca="1" si="40">IFERROR((P39-O39)/O39,"N/A")</f>
        <v>N/A</v>
      </c>
      <c r="R39" s="75">
        <f ca="1">SUM(R40:R44)</f>
        <v>0</v>
      </c>
      <c r="S39" s="75">
        <f>SUM(S40:S43)</f>
        <v>0</v>
      </c>
      <c r="T39" s="193" t="str">
        <f t="shared" ref="T39:T44" ca="1" si="41">IFERROR((S39-R39)/R39,"N/A")</f>
        <v>N/A</v>
      </c>
      <c r="U39" s="75">
        <f ca="1">SUM(U40:U44)</f>
        <v>0</v>
      </c>
      <c r="V39" s="75">
        <f>SUM(V40:V43)</f>
        <v>0</v>
      </c>
      <c r="W39" s="193" t="str">
        <f t="shared" ref="W39:W44" ca="1" si="42">IFERROR((V39-U39)/U39,"N/A")</f>
        <v>N/A</v>
      </c>
      <c r="X39" s="75">
        <f ca="1">SUM(X40:X44)</f>
        <v>0</v>
      </c>
      <c r="Y39" s="75">
        <f>SUM(Y40:Y43)</f>
        <v>0</v>
      </c>
      <c r="Z39" s="193" t="str">
        <f t="shared" ref="Z39:Z44" ca="1" si="43">IFERROR((Y39-X39)/X39,"N/A")</f>
        <v>N/A</v>
      </c>
      <c r="AA39" s="75">
        <f ca="1">SUM(AA40:AA44)</f>
        <v>0</v>
      </c>
      <c r="AB39" s="75">
        <f>SUM(AB40:AB43)</f>
        <v>0</v>
      </c>
      <c r="AC39" s="193" t="str">
        <f t="shared" ref="AC39:AC44" ca="1" si="44">IFERROR((AB39-AA39)/AA39,"N/A")</f>
        <v>N/A</v>
      </c>
      <c r="AD39" s="75">
        <f ca="1">SUM(AD40:AD44)</f>
        <v>0</v>
      </c>
      <c r="AE39" s="75">
        <f>SUM(AE40:AE43)</f>
        <v>0</v>
      </c>
      <c r="AF39" s="193" t="str">
        <f t="shared" ref="AF39:AF44" ca="1" si="45">IFERROR((AE39-AD39)/AD39,"N/A")</f>
        <v>N/A</v>
      </c>
      <c r="AG39" s="75">
        <f ca="1">SUM(AG40:AG44)</f>
        <v>0</v>
      </c>
      <c r="AH39" s="75">
        <f>SUM(AH40:AH43)</f>
        <v>0</v>
      </c>
      <c r="AI39" s="193" t="str">
        <f t="shared" ref="AI39:AI44" ca="1" si="46">IFERROR((AH39-AG39)/AG39,"N/A")</f>
        <v>N/A</v>
      </c>
      <c r="AJ39" s="75">
        <f ca="1">SUM(AJ40:AJ44)</f>
        <v>0</v>
      </c>
      <c r="AK39" s="75">
        <f>SUM(AK40:AK43)</f>
        <v>0</v>
      </c>
      <c r="AL39" s="193" t="str">
        <f t="shared" ref="AL39:AL44" ca="1" si="47">IFERROR((AK39-AJ39)/AJ39,"N/A")</f>
        <v>N/A</v>
      </c>
    </row>
    <row r="40" spans="2:38" outlineLevel="1" x14ac:dyDescent="0.35">
      <c r="B40" s="58" t="s">
        <v>132</v>
      </c>
      <c r="C40" s="73">
        <f ca="1">'5 Year BP'!$E26/12</f>
        <v>0</v>
      </c>
      <c r="D40" s="288"/>
      <c r="E40" s="193" t="str">
        <f t="shared" ca="1" si="36"/>
        <v>N/A</v>
      </c>
      <c r="F40" s="73">
        <f ca="1">'5 Year BP'!$E26/12</f>
        <v>0</v>
      </c>
      <c r="G40" s="288"/>
      <c r="H40" s="193" t="str">
        <f t="shared" ca="1" si="37"/>
        <v>N/A</v>
      </c>
      <c r="I40" s="73">
        <f ca="1">'5 Year BP'!$E26/12</f>
        <v>0</v>
      </c>
      <c r="J40" s="288"/>
      <c r="K40" s="193" t="str">
        <f t="shared" ca="1" si="38"/>
        <v>N/A</v>
      </c>
      <c r="L40" s="73">
        <f ca="1">'5 Year BP'!$E26/12</f>
        <v>0</v>
      </c>
      <c r="M40" s="288"/>
      <c r="N40" s="193" t="str">
        <f t="shared" ca="1" si="39"/>
        <v>N/A</v>
      </c>
      <c r="O40" s="73">
        <f ca="1">'5 Year BP'!$E26/12</f>
        <v>0</v>
      </c>
      <c r="P40" s="288"/>
      <c r="Q40" s="193" t="str">
        <f t="shared" ca="1" si="40"/>
        <v>N/A</v>
      </c>
      <c r="R40" s="73">
        <f ca="1">'5 Year BP'!$E26/12</f>
        <v>0</v>
      </c>
      <c r="S40" s="288"/>
      <c r="T40" s="193" t="str">
        <f t="shared" ca="1" si="41"/>
        <v>N/A</v>
      </c>
      <c r="U40" s="73">
        <f ca="1">'5 Year BP'!$E26/12</f>
        <v>0</v>
      </c>
      <c r="V40" s="288"/>
      <c r="W40" s="193" t="str">
        <f t="shared" ca="1" si="42"/>
        <v>N/A</v>
      </c>
      <c r="X40" s="73">
        <f ca="1">'5 Year BP'!$E26/12</f>
        <v>0</v>
      </c>
      <c r="Y40" s="288"/>
      <c r="Z40" s="193" t="str">
        <f t="shared" ca="1" si="43"/>
        <v>N/A</v>
      </c>
      <c r="AA40" s="73">
        <f ca="1">'5 Year BP'!$E26/12</f>
        <v>0</v>
      </c>
      <c r="AB40" s="288"/>
      <c r="AC40" s="193" t="str">
        <f t="shared" ca="1" si="44"/>
        <v>N/A</v>
      </c>
      <c r="AD40" s="73">
        <f ca="1">'5 Year BP'!$E26/12</f>
        <v>0</v>
      </c>
      <c r="AE40" s="288"/>
      <c r="AF40" s="193" t="str">
        <f t="shared" ca="1" si="45"/>
        <v>N/A</v>
      </c>
      <c r="AG40" s="73">
        <f ca="1">'5 Year BP'!$E26/12</f>
        <v>0</v>
      </c>
      <c r="AH40" s="288"/>
      <c r="AI40" s="193" t="str">
        <f t="shared" ca="1" si="46"/>
        <v>N/A</v>
      </c>
      <c r="AJ40" s="73">
        <f ca="1">'5 Year BP'!$E26/12</f>
        <v>0</v>
      </c>
      <c r="AK40" s="288"/>
      <c r="AL40" s="193" t="str">
        <f t="shared" ca="1" si="47"/>
        <v>N/A</v>
      </c>
    </row>
    <row r="41" spans="2:38" outlineLevel="1" x14ac:dyDescent="0.35">
      <c r="B41" s="150" t="s">
        <v>135</v>
      </c>
      <c r="C41" s="155">
        <f ca="1">'5 Year BP'!$E27/12</f>
        <v>0</v>
      </c>
      <c r="D41" s="288"/>
      <c r="E41" s="193" t="str">
        <f t="shared" ca="1" si="36"/>
        <v>N/A</v>
      </c>
      <c r="F41" s="155">
        <f ca="1">'5 Year BP'!$E27/12</f>
        <v>0</v>
      </c>
      <c r="G41" s="288"/>
      <c r="H41" s="193" t="str">
        <f t="shared" ca="1" si="37"/>
        <v>N/A</v>
      </c>
      <c r="I41" s="155">
        <f ca="1">'5 Year BP'!$E27/12</f>
        <v>0</v>
      </c>
      <c r="J41" s="288"/>
      <c r="K41" s="193" t="str">
        <f t="shared" ca="1" si="38"/>
        <v>N/A</v>
      </c>
      <c r="L41" s="155">
        <f ca="1">'5 Year BP'!$E27/12</f>
        <v>0</v>
      </c>
      <c r="M41" s="288"/>
      <c r="N41" s="193" t="str">
        <f t="shared" ca="1" si="39"/>
        <v>N/A</v>
      </c>
      <c r="O41" s="155">
        <f ca="1">'5 Year BP'!$E27/12</f>
        <v>0</v>
      </c>
      <c r="P41" s="288"/>
      <c r="Q41" s="193" t="str">
        <f t="shared" ca="1" si="40"/>
        <v>N/A</v>
      </c>
      <c r="R41" s="155">
        <f ca="1">'5 Year BP'!$E27/12</f>
        <v>0</v>
      </c>
      <c r="S41" s="288"/>
      <c r="T41" s="193" t="str">
        <f t="shared" ca="1" si="41"/>
        <v>N/A</v>
      </c>
      <c r="U41" s="155">
        <f ca="1">'5 Year BP'!$E27/12</f>
        <v>0</v>
      </c>
      <c r="V41" s="288"/>
      <c r="W41" s="193" t="str">
        <f t="shared" ca="1" si="42"/>
        <v>N/A</v>
      </c>
      <c r="X41" s="155">
        <f ca="1">'5 Year BP'!$E27/12</f>
        <v>0</v>
      </c>
      <c r="Y41" s="288"/>
      <c r="Z41" s="193" t="str">
        <f t="shared" ca="1" si="43"/>
        <v>N/A</v>
      </c>
      <c r="AA41" s="155">
        <f ca="1">'5 Year BP'!$E27/12</f>
        <v>0</v>
      </c>
      <c r="AB41" s="288"/>
      <c r="AC41" s="193" t="str">
        <f t="shared" ca="1" si="44"/>
        <v>N/A</v>
      </c>
      <c r="AD41" s="155">
        <f ca="1">'5 Year BP'!$E27/12</f>
        <v>0</v>
      </c>
      <c r="AE41" s="288"/>
      <c r="AF41" s="193" t="str">
        <f t="shared" ca="1" si="45"/>
        <v>N/A</v>
      </c>
      <c r="AG41" s="155">
        <f ca="1">'5 Year BP'!$E27/12</f>
        <v>0</v>
      </c>
      <c r="AH41" s="288"/>
      <c r="AI41" s="193" t="str">
        <f t="shared" ca="1" si="46"/>
        <v>N/A</v>
      </c>
      <c r="AJ41" s="155">
        <f ca="1">'5 Year BP'!$E27/12</f>
        <v>0</v>
      </c>
      <c r="AK41" s="288"/>
      <c r="AL41" s="193" t="str">
        <f t="shared" ca="1" si="47"/>
        <v>N/A</v>
      </c>
    </row>
    <row r="42" spans="2:38" outlineLevel="1" x14ac:dyDescent="0.35">
      <c r="B42" s="59" t="s">
        <v>133</v>
      </c>
      <c r="C42" s="73">
        <f ca="1">'5 Year BP'!$E28/12</f>
        <v>0</v>
      </c>
      <c r="D42" s="288"/>
      <c r="E42" s="193" t="str">
        <f t="shared" ca="1" si="36"/>
        <v>N/A</v>
      </c>
      <c r="F42" s="73">
        <f ca="1">'5 Year BP'!$E28/12</f>
        <v>0</v>
      </c>
      <c r="G42" s="288"/>
      <c r="H42" s="193" t="str">
        <f t="shared" ca="1" si="37"/>
        <v>N/A</v>
      </c>
      <c r="I42" s="73">
        <f ca="1">'5 Year BP'!$E28/12</f>
        <v>0</v>
      </c>
      <c r="J42" s="288"/>
      <c r="K42" s="193" t="str">
        <f t="shared" ca="1" si="38"/>
        <v>N/A</v>
      </c>
      <c r="L42" s="73">
        <f ca="1">'5 Year BP'!$E28/12</f>
        <v>0</v>
      </c>
      <c r="M42" s="288"/>
      <c r="N42" s="193" t="str">
        <f t="shared" ca="1" si="39"/>
        <v>N/A</v>
      </c>
      <c r="O42" s="73">
        <f ca="1">'5 Year BP'!$E28/12</f>
        <v>0</v>
      </c>
      <c r="P42" s="288"/>
      <c r="Q42" s="193" t="str">
        <f t="shared" ca="1" si="40"/>
        <v>N/A</v>
      </c>
      <c r="R42" s="73">
        <f ca="1">'5 Year BP'!$E28/12</f>
        <v>0</v>
      </c>
      <c r="S42" s="288"/>
      <c r="T42" s="193" t="str">
        <f t="shared" ca="1" si="41"/>
        <v>N/A</v>
      </c>
      <c r="U42" s="73">
        <f ca="1">'5 Year BP'!$E28/12</f>
        <v>0</v>
      </c>
      <c r="V42" s="288"/>
      <c r="W42" s="193" t="str">
        <f t="shared" ca="1" si="42"/>
        <v>N/A</v>
      </c>
      <c r="X42" s="73">
        <f ca="1">'5 Year BP'!$E28/12</f>
        <v>0</v>
      </c>
      <c r="Y42" s="288"/>
      <c r="Z42" s="193" t="str">
        <f t="shared" ca="1" si="43"/>
        <v>N/A</v>
      </c>
      <c r="AA42" s="73">
        <f ca="1">'5 Year BP'!$E28/12</f>
        <v>0</v>
      </c>
      <c r="AB42" s="288"/>
      <c r="AC42" s="193" t="str">
        <f t="shared" ca="1" si="44"/>
        <v>N/A</v>
      </c>
      <c r="AD42" s="73">
        <f ca="1">'5 Year BP'!$E28/12</f>
        <v>0</v>
      </c>
      <c r="AE42" s="288"/>
      <c r="AF42" s="193" t="str">
        <f t="shared" ca="1" si="45"/>
        <v>N/A</v>
      </c>
      <c r="AG42" s="73">
        <f ca="1">'5 Year BP'!$E28/12</f>
        <v>0</v>
      </c>
      <c r="AH42" s="288"/>
      <c r="AI42" s="193" t="str">
        <f t="shared" ca="1" si="46"/>
        <v>N/A</v>
      </c>
      <c r="AJ42" s="73">
        <f ca="1">'5 Year BP'!$E28/12</f>
        <v>0</v>
      </c>
      <c r="AK42" s="288"/>
      <c r="AL42" s="193" t="str">
        <f t="shared" ca="1" si="47"/>
        <v>N/A</v>
      </c>
    </row>
    <row r="43" spans="2:38" outlineLevel="1" x14ac:dyDescent="0.35">
      <c r="B43" s="59" t="s">
        <v>134</v>
      </c>
      <c r="C43" s="73">
        <f ca="1">'5 Year BP'!$E29/12</f>
        <v>0</v>
      </c>
      <c r="D43" s="288"/>
      <c r="E43" s="193" t="str">
        <f t="shared" ca="1" si="36"/>
        <v>N/A</v>
      </c>
      <c r="F43" s="73">
        <f ca="1">'5 Year BP'!$E29/12</f>
        <v>0</v>
      </c>
      <c r="G43" s="288"/>
      <c r="H43" s="193" t="str">
        <f t="shared" ca="1" si="37"/>
        <v>N/A</v>
      </c>
      <c r="I43" s="73">
        <f ca="1">'5 Year BP'!$E29/12</f>
        <v>0</v>
      </c>
      <c r="J43" s="288"/>
      <c r="K43" s="193" t="str">
        <f t="shared" ca="1" si="38"/>
        <v>N/A</v>
      </c>
      <c r="L43" s="73">
        <f ca="1">'5 Year BP'!$E29/12</f>
        <v>0</v>
      </c>
      <c r="M43" s="288"/>
      <c r="N43" s="193" t="str">
        <f t="shared" ca="1" si="39"/>
        <v>N/A</v>
      </c>
      <c r="O43" s="73">
        <f ca="1">'5 Year BP'!$E29/12</f>
        <v>0</v>
      </c>
      <c r="P43" s="288"/>
      <c r="Q43" s="193" t="str">
        <f t="shared" ca="1" si="40"/>
        <v>N/A</v>
      </c>
      <c r="R43" s="73">
        <f ca="1">'5 Year BP'!$E29/12</f>
        <v>0</v>
      </c>
      <c r="S43" s="288"/>
      <c r="T43" s="193" t="str">
        <f t="shared" ca="1" si="41"/>
        <v>N/A</v>
      </c>
      <c r="U43" s="73">
        <f ca="1">'5 Year BP'!$E29/12</f>
        <v>0</v>
      </c>
      <c r="V43" s="288"/>
      <c r="W43" s="193" t="str">
        <f t="shared" ca="1" si="42"/>
        <v>N/A</v>
      </c>
      <c r="X43" s="73">
        <f ca="1">'5 Year BP'!$E29/12</f>
        <v>0</v>
      </c>
      <c r="Y43" s="288"/>
      <c r="Z43" s="193" t="str">
        <f t="shared" ca="1" si="43"/>
        <v>N/A</v>
      </c>
      <c r="AA43" s="73">
        <f ca="1">'5 Year BP'!$E29/12</f>
        <v>0</v>
      </c>
      <c r="AB43" s="288"/>
      <c r="AC43" s="193" t="str">
        <f t="shared" ca="1" si="44"/>
        <v>N/A</v>
      </c>
      <c r="AD43" s="73">
        <f ca="1">'5 Year BP'!$E29/12</f>
        <v>0</v>
      </c>
      <c r="AE43" s="288"/>
      <c r="AF43" s="193" t="str">
        <f t="shared" ca="1" si="45"/>
        <v>N/A</v>
      </c>
      <c r="AG43" s="73">
        <f ca="1">'5 Year BP'!$E29/12</f>
        <v>0</v>
      </c>
      <c r="AH43" s="288"/>
      <c r="AI43" s="193" t="str">
        <f t="shared" ca="1" si="46"/>
        <v>N/A</v>
      </c>
      <c r="AJ43" s="73">
        <f ca="1">'5 Year BP'!$E29/12</f>
        <v>0</v>
      </c>
      <c r="AK43" s="288"/>
      <c r="AL43" s="193" t="str">
        <f t="shared" ca="1" si="47"/>
        <v>N/A</v>
      </c>
    </row>
    <row r="44" spans="2:38" outlineLevel="1" x14ac:dyDescent="0.35">
      <c r="B44" s="59" t="s">
        <v>212</v>
      </c>
      <c r="C44" s="73">
        <f>'BP Feeder'!C69</f>
        <v>0</v>
      </c>
      <c r="D44" s="288"/>
      <c r="E44" s="193" t="str">
        <f t="shared" si="36"/>
        <v>N/A</v>
      </c>
      <c r="F44" s="73">
        <f>'BP Feeder'!D69</f>
        <v>0</v>
      </c>
      <c r="G44" s="288"/>
      <c r="H44" s="193" t="str">
        <f t="shared" si="37"/>
        <v>N/A</v>
      </c>
      <c r="I44" s="73">
        <f>'BP Feeder'!E69</f>
        <v>0</v>
      </c>
      <c r="J44" s="288"/>
      <c r="K44" s="193" t="str">
        <f t="shared" si="38"/>
        <v>N/A</v>
      </c>
      <c r="L44" s="73">
        <f>'BP Feeder'!F69</f>
        <v>0</v>
      </c>
      <c r="M44" s="288"/>
      <c r="N44" s="193" t="str">
        <f t="shared" si="39"/>
        <v>N/A</v>
      </c>
      <c r="O44" s="73">
        <f>'BP Feeder'!G69</f>
        <v>0</v>
      </c>
      <c r="P44" s="288"/>
      <c r="Q44" s="193" t="str">
        <f t="shared" si="40"/>
        <v>N/A</v>
      </c>
      <c r="R44" s="73">
        <f>'BP Feeder'!H69</f>
        <v>0</v>
      </c>
      <c r="S44" s="288"/>
      <c r="T44" s="193" t="str">
        <f t="shared" si="41"/>
        <v>N/A</v>
      </c>
      <c r="U44" s="73">
        <f>'BP Feeder'!I69</f>
        <v>0</v>
      </c>
      <c r="V44" s="288"/>
      <c r="W44" s="193" t="str">
        <f t="shared" si="42"/>
        <v>N/A</v>
      </c>
      <c r="X44" s="73">
        <f>'BP Feeder'!J69</f>
        <v>0</v>
      </c>
      <c r="Y44" s="288"/>
      <c r="Z44" s="193" t="str">
        <f t="shared" si="43"/>
        <v>N/A</v>
      </c>
      <c r="AA44" s="73">
        <f>'BP Feeder'!K69</f>
        <v>0</v>
      </c>
      <c r="AB44" s="288"/>
      <c r="AC44" s="193" t="str">
        <f t="shared" si="44"/>
        <v>N/A</v>
      </c>
      <c r="AD44" s="73">
        <f>'BP Feeder'!L69</f>
        <v>0</v>
      </c>
      <c r="AE44" s="288"/>
      <c r="AF44" s="193" t="str">
        <f t="shared" si="45"/>
        <v>N/A</v>
      </c>
      <c r="AG44" s="73">
        <f>'BP Feeder'!M69</f>
        <v>0</v>
      </c>
      <c r="AH44" s="288"/>
      <c r="AI44" s="193" t="str">
        <f t="shared" si="46"/>
        <v>N/A</v>
      </c>
      <c r="AJ44" s="73">
        <f>'BP Feeder'!N69</f>
        <v>0</v>
      </c>
      <c r="AK44" s="288"/>
      <c r="AL44" s="193" t="str">
        <f t="shared" si="47"/>
        <v>N/A</v>
      </c>
    </row>
    <row r="45" spans="2:38" x14ac:dyDescent="0.35">
      <c r="B45" s="4"/>
      <c r="C45" s="3"/>
      <c r="D45" s="3"/>
      <c r="E45" s="193"/>
      <c r="F45" s="3"/>
      <c r="G45" s="3"/>
      <c r="H45" s="193"/>
      <c r="I45" s="3"/>
      <c r="J45" s="3"/>
      <c r="K45" s="193"/>
      <c r="L45" s="3"/>
      <c r="M45" s="3"/>
      <c r="N45" s="193"/>
      <c r="O45" s="3"/>
      <c r="P45" s="3"/>
      <c r="Q45" s="193"/>
      <c r="R45" s="3"/>
      <c r="S45" s="3"/>
      <c r="T45" s="193"/>
      <c r="U45" s="3"/>
      <c r="V45" s="3"/>
      <c r="W45" s="193"/>
      <c r="X45" s="3"/>
      <c r="Y45" s="3"/>
      <c r="Z45" s="193"/>
      <c r="AA45" s="3"/>
      <c r="AB45" s="3"/>
      <c r="AC45" s="193"/>
      <c r="AD45" s="3"/>
      <c r="AE45" s="3"/>
      <c r="AF45" s="193"/>
      <c r="AG45" s="3"/>
      <c r="AH45" s="3"/>
      <c r="AI45" s="193"/>
      <c r="AJ45" s="3"/>
      <c r="AK45" s="3"/>
      <c r="AL45" s="193"/>
    </row>
    <row r="46" spans="2:38" x14ac:dyDescent="0.35">
      <c r="B46" s="52" t="s">
        <v>49</v>
      </c>
      <c r="C46" s="75">
        <f ca="1">C37-C39</f>
        <v>0</v>
      </c>
      <c r="D46" s="75">
        <f>D37-D39</f>
        <v>0</v>
      </c>
      <c r="E46" s="193" t="str">
        <f t="shared" ref="E46" ca="1" si="48">IFERROR((D46-C46)/C46,"N/A")</f>
        <v>N/A</v>
      </c>
      <c r="F46" s="75">
        <f ca="1">F37-F39</f>
        <v>0</v>
      </c>
      <c r="G46" s="75">
        <f>G37-G39</f>
        <v>0</v>
      </c>
      <c r="H46" s="193" t="str">
        <f t="shared" ref="H46" ca="1" si="49">IFERROR((G46-F46)/F46,"N/A")</f>
        <v>N/A</v>
      </c>
      <c r="I46" s="75">
        <f ca="1">I37-I39</f>
        <v>0</v>
      </c>
      <c r="J46" s="75">
        <f>J37-J39</f>
        <v>0</v>
      </c>
      <c r="K46" s="193" t="str">
        <f t="shared" ref="K46" ca="1" si="50">IFERROR((J46-I46)/I46,"N/A")</f>
        <v>N/A</v>
      </c>
      <c r="L46" s="75">
        <f ca="1">L37-L39</f>
        <v>0</v>
      </c>
      <c r="M46" s="75">
        <f>M37-M39</f>
        <v>0</v>
      </c>
      <c r="N46" s="193" t="str">
        <f t="shared" ref="N46" ca="1" si="51">IFERROR((M46-L46)/L46,"N/A")</f>
        <v>N/A</v>
      </c>
      <c r="O46" s="75">
        <f ca="1">O37-O39</f>
        <v>0</v>
      </c>
      <c r="P46" s="75">
        <f>P37-P39</f>
        <v>0</v>
      </c>
      <c r="Q46" s="193" t="str">
        <f t="shared" ref="Q46" ca="1" si="52">IFERROR((P46-O46)/O46,"N/A")</f>
        <v>N/A</v>
      </c>
      <c r="R46" s="75">
        <f ca="1">R37-R39</f>
        <v>0</v>
      </c>
      <c r="S46" s="75">
        <f>S37-S39</f>
        <v>0</v>
      </c>
      <c r="T46" s="193" t="str">
        <f t="shared" ref="T46" ca="1" si="53">IFERROR((S46-R46)/R46,"N/A")</f>
        <v>N/A</v>
      </c>
      <c r="U46" s="75">
        <f ca="1">U37-U39</f>
        <v>0</v>
      </c>
      <c r="V46" s="75">
        <f>V37-V39</f>
        <v>0</v>
      </c>
      <c r="W46" s="193" t="str">
        <f t="shared" ref="W46" ca="1" si="54">IFERROR((V46-U46)/U46,"N/A")</f>
        <v>N/A</v>
      </c>
      <c r="X46" s="75">
        <f ca="1">X37-X39</f>
        <v>0</v>
      </c>
      <c r="Y46" s="75">
        <f>Y37-Y39</f>
        <v>0</v>
      </c>
      <c r="Z46" s="193" t="str">
        <f t="shared" ref="Z46" ca="1" si="55">IFERROR((Y46-X46)/X46,"N/A")</f>
        <v>N/A</v>
      </c>
      <c r="AA46" s="75">
        <f ca="1">AA37-AA39</f>
        <v>0</v>
      </c>
      <c r="AB46" s="75">
        <f>AB37-AB39</f>
        <v>0</v>
      </c>
      <c r="AC46" s="193" t="str">
        <f t="shared" ref="AC46" ca="1" si="56">IFERROR((AB46-AA46)/AA46,"N/A")</f>
        <v>N/A</v>
      </c>
      <c r="AD46" s="75">
        <f ca="1">AD37-AD39</f>
        <v>0</v>
      </c>
      <c r="AE46" s="75">
        <f>AE37-AE39</f>
        <v>0</v>
      </c>
      <c r="AF46" s="193" t="str">
        <f t="shared" ref="AF46" ca="1" si="57">IFERROR((AE46-AD46)/AD46,"N/A")</f>
        <v>N/A</v>
      </c>
      <c r="AG46" s="75">
        <f ca="1">AG37-AG39</f>
        <v>0</v>
      </c>
      <c r="AH46" s="75">
        <f>AH37-AH39</f>
        <v>0</v>
      </c>
      <c r="AI46" s="193" t="str">
        <f t="shared" ref="AI46" ca="1" si="58">IFERROR((AH46-AG46)/AG46,"N/A")</f>
        <v>N/A</v>
      </c>
      <c r="AJ46" s="75">
        <f ca="1">AJ37-AJ39</f>
        <v>0</v>
      </c>
      <c r="AK46" s="75">
        <f>AK37-AK39</f>
        <v>0</v>
      </c>
      <c r="AL46" s="193" t="str">
        <f t="shared" ref="AL46" ca="1" si="59">IFERROR((AK46-AJ46)/AJ46,"N/A")</f>
        <v>N/A</v>
      </c>
    </row>
    <row r="47" spans="2:38" x14ac:dyDescent="0.35">
      <c r="C47" s="3"/>
      <c r="D47" s="3"/>
      <c r="E47" s="193"/>
      <c r="F47" s="3"/>
      <c r="G47" s="3"/>
      <c r="H47" s="193"/>
      <c r="I47" s="3"/>
      <c r="J47" s="3"/>
      <c r="K47" s="193"/>
      <c r="L47" s="3"/>
      <c r="M47" s="3"/>
      <c r="N47" s="193"/>
      <c r="O47" s="3"/>
      <c r="P47" s="3"/>
      <c r="Q47" s="193"/>
      <c r="R47" s="3"/>
      <c r="S47" s="3"/>
      <c r="T47" s="193"/>
      <c r="U47" s="3"/>
      <c r="V47" s="3"/>
      <c r="W47" s="193"/>
      <c r="X47" s="3"/>
      <c r="Y47" s="3"/>
      <c r="Z47" s="193"/>
      <c r="AA47" s="3"/>
      <c r="AB47" s="3"/>
      <c r="AC47" s="193"/>
      <c r="AD47" s="3"/>
      <c r="AE47" s="3"/>
      <c r="AF47" s="193"/>
      <c r="AG47" s="3"/>
      <c r="AH47" s="3"/>
      <c r="AI47" s="193"/>
      <c r="AJ47" s="3"/>
      <c r="AK47" s="3"/>
      <c r="AL47" s="193"/>
    </row>
    <row r="48" spans="2:38" x14ac:dyDescent="0.35">
      <c r="B48" s="52" t="s">
        <v>0</v>
      </c>
      <c r="C48" s="75">
        <f ca="1">'5 Year BP'!$D$36/12</f>
        <v>0</v>
      </c>
      <c r="D48" s="288"/>
      <c r="E48" s="193" t="str">
        <f t="shared" ref="E48" ca="1" si="60">IFERROR((D48-C48)/C48,"N/A")</f>
        <v>N/A</v>
      </c>
      <c r="F48" s="75">
        <f ca="1">'5 Year BP'!$D$36/12</f>
        <v>0</v>
      </c>
      <c r="G48" s="288"/>
      <c r="H48" s="193" t="str">
        <f t="shared" ref="H48" ca="1" si="61">IFERROR((G48-F48)/F48,"N/A")</f>
        <v>N/A</v>
      </c>
      <c r="I48" s="75">
        <f ca="1">'5 Year BP'!$D$36/12</f>
        <v>0</v>
      </c>
      <c r="J48" s="288"/>
      <c r="K48" s="193" t="str">
        <f t="shared" ref="K48" ca="1" si="62">IFERROR((J48-I48)/I48,"N/A")</f>
        <v>N/A</v>
      </c>
      <c r="L48" s="75">
        <f ca="1">'5 Year BP'!$D$36/12</f>
        <v>0</v>
      </c>
      <c r="M48" s="288"/>
      <c r="N48" s="193" t="str">
        <f t="shared" ref="N48" ca="1" si="63">IFERROR((M48-L48)/L48,"N/A")</f>
        <v>N/A</v>
      </c>
      <c r="O48" s="75">
        <f ca="1">'5 Year BP'!$D$36/12</f>
        <v>0</v>
      </c>
      <c r="P48" s="288"/>
      <c r="Q48" s="193" t="str">
        <f t="shared" ref="Q48" ca="1" si="64">IFERROR((P48-O48)/O48,"N/A")</f>
        <v>N/A</v>
      </c>
      <c r="R48" s="75">
        <f ca="1">'5 Year BP'!$D$36/12</f>
        <v>0</v>
      </c>
      <c r="S48" s="288"/>
      <c r="T48" s="193" t="str">
        <f t="shared" ref="T48" ca="1" si="65">IFERROR((S48-R48)/R48,"N/A")</f>
        <v>N/A</v>
      </c>
      <c r="U48" s="75">
        <f ca="1">'5 Year BP'!$D$36/12</f>
        <v>0</v>
      </c>
      <c r="V48" s="288"/>
      <c r="W48" s="193" t="str">
        <f t="shared" ref="W48" ca="1" si="66">IFERROR((V48-U48)/U48,"N/A")</f>
        <v>N/A</v>
      </c>
      <c r="X48" s="75">
        <f ca="1">'5 Year BP'!$D$36/12</f>
        <v>0</v>
      </c>
      <c r="Y48" s="288"/>
      <c r="Z48" s="193" t="str">
        <f t="shared" ref="Z48" ca="1" si="67">IFERROR((Y48-X48)/X48,"N/A")</f>
        <v>N/A</v>
      </c>
      <c r="AA48" s="75">
        <f ca="1">'5 Year BP'!$D$36/12</f>
        <v>0</v>
      </c>
      <c r="AB48" s="288"/>
      <c r="AC48" s="193" t="str">
        <f t="shared" ref="AC48" ca="1" si="68">IFERROR((AB48-AA48)/AA48,"N/A")</f>
        <v>N/A</v>
      </c>
      <c r="AD48" s="75">
        <f ca="1">'5 Year BP'!$D$36/12</f>
        <v>0</v>
      </c>
      <c r="AE48" s="288"/>
      <c r="AF48" s="193" t="str">
        <f t="shared" ref="AF48" ca="1" si="69">IFERROR((AE48-AD48)/AD48,"N/A")</f>
        <v>N/A</v>
      </c>
      <c r="AG48" s="75">
        <f ca="1">'5 Year BP'!$D$36/12</f>
        <v>0</v>
      </c>
      <c r="AH48" s="288"/>
      <c r="AI48" s="193" t="str">
        <f t="shared" ref="AI48" ca="1" si="70">IFERROR((AH48-AG48)/AG48,"N/A")</f>
        <v>N/A</v>
      </c>
      <c r="AJ48" s="75">
        <f ca="1">'5 Year BP'!$D$36/12</f>
        <v>0</v>
      </c>
      <c r="AK48" s="288"/>
      <c r="AL48" s="193" t="str">
        <f t="shared" ref="AL48" ca="1" si="71">IFERROR((AK48-AJ48)/AJ48,"N/A")</f>
        <v>N/A</v>
      </c>
    </row>
    <row r="49" spans="2:38" x14ac:dyDescent="0.35">
      <c r="C49" s="3"/>
      <c r="D49" s="3"/>
      <c r="E49" s="193"/>
      <c r="F49" s="3"/>
      <c r="G49" s="3"/>
      <c r="H49" s="193"/>
      <c r="I49" s="3"/>
      <c r="J49" s="3"/>
      <c r="K49" s="193"/>
      <c r="L49" s="3"/>
      <c r="M49" s="3"/>
      <c r="N49" s="193"/>
      <c r="O49" s="3"/>
      <c r="P49" s="3"/>
      <c r="Q49" s="193"/>
      <c r="R49" s="3"/>
      <c r="S49" s="3"/>
      <c r="T49" s="193"/>
      <c r="U49" s="3"/>
      <c r="V49" s="3"/>
      <c r="W49" s="193"/>
      <c r="X49" s="3"/>
      <c r="Y49" s="3"/>
      <c r="Z49" s="193"/>
      <c r="AA49" s="3"/>
      <c r="AB49" s="3"/>
      <c r="AC49" s="193"/>
      <c r="AD49" s="3"/>
      <c r="AE49" s="3"/>
      <c r="AF49" s="193"/>
      <c r="AG49" s="3"/>
      <c r="AH49" s="3"/>
      <c r="AI49" s="193"/>
      <c r="AJ49" s="3"/>
      <c r="AK49" s="3"/>
      <c r="AL49" s="193"/>
    </row>
    <row r="50" spans="2:38" x14ac:dyDescent="0.35">
      <c r="B50" s="53" t="s">
        <v>48</v>
      </c>
      <c r="C50" s="75">
        <f ca="1">C46-C48</f>
        <v>0</v>
      </c>
      <c r="D50" s="75">
        <f>D46-D48</f>
        <v>0</v>
      </c>
      <c r="E50" s="193" t="str">
        <f t="shared" ref="E50" ca="1" si="72">IFERROR((D50-C50)/C50,"N/A")</f>
        <v>N/A</v>
      </c>
      <c r="F50" s="75">
        <f ca="1">F46-F48</f>
        <v>0</v>
      </c>
      <c r="G50" s="75">
        <f>G46-G48</f>
        <v>0</v>
      </c>
      <c r="H50" s="193" t="str">
        <f t="shared" ref="H50" ca="1" si="73">IFERROR((G50-F50)/F50,"N/A")</f>
        <v>N/A</v>
      </c>
      <c r="I50" s="75">
        <f ca="1">I46-I48</f>
        <v>0</v>
      </c>
      <c r="J50" s="75">
        <f>J46-J48</f>
        <v>0</v>
      </c>
      <c r="K50" s="193" t="str">
        <f t="shared" ref="K50" ca="1" si="74">IFERROR((J50-I50)/I50,"N/A")</f>
        <v>N/A</v>
      </c>
      <c r="L50" s="75">
        <f ca="1">L46-L48</f>
        <v>0</v>
      </c>
      <c r="M50" s="75">
        <f>M46-M48</f>
        <v>0</v>
      </c>
      <c r="N50" s="193" t="str">
        <f t="shared" ref="N50" ca="1" si="75">IFERROR((M50-L50)/L50,"N/A")</f>
        <v>N/A</v>
      </c>
      <c r="O50" s="75">
        <f ca="1">O46-O48</f>
        <v>0</v>
      </c>
      <c r="P50" s="75">
        <f>P46-P48</f>
        <v>0</v>
      </c>
      <c r="Q50" s="193" t="str">
        <f t="shared" ref="Q50" ca="1" si="76">IFERROR((P50-O50)/O50,"N/A")</f>
        <v>N/A</v>
      </c>
      <c r="R50" s="75">
        <f ca="1">R46-R48</f>
        <v>0</v>
      </c>
      <c r="S50" s="75">
        <f>S46-S48</f>
        <v>0</v>
      </c>
      <c r="T50" s="193" t="str">
        <f t="shared" ref="T50" ca="1" si="77">IFERROR((S50-R50)/R50,"N/A")</f>
        <v>N/A</v>
      </c>
      <c r="U50" s="75">
        <f ca="1">U46-U48</f>
        <v>0</v>
      </c>
      <c r="V50" s="75">
        <f>V46-V48</f>
        <v>0</v>
      </c>
      <c r="W50" s="193" t="str">
        <f t="shared" ref="W50" ca="1" si="78">IFERROR((V50-U50)/U50,"N/A")</f>
        <v>N/A</v>
      </c>
      <c r="X50" s="75">
        <f ca="1">X46-X48</f>
        <v>0</v>
      </c>
      <c r="Y50" s="75">
        <f>Y46-Y48</f>
        <v>0</v>
      </c>
      <c r="Z50" s="193" t="str">
        <f t="shared" ref="Z50" ca="1" si="79">IFERROR((Y50-X50)/X50,"N/A")</f>
        <v>N/A</v>
      </c>
      <c r="AA50" s="75">
        <f ca="1">AA46-AA48</f>
        <v>0</v>
      </c>
      <c r="AB50" s="75">
        <f>AB46-AB48</f>
        <v>0</v>
      </c>
      <c r="AC50" s="193" t="str">
        <f t="shared" ref="AC50" ca="1" si="80">IFERROR((AB50-AA50)/AA50,"N/A")</f>
        <v>N/A</v>
      </c>
      <c r="AD50" s="75">
        <f ca="1">AD46-AD48</f>
        <v>0</v>
      </c>
      <c r="AE50" s="75">
        <f>AE46-AE48</f>
        <v>0</v>
      </c>
      <c r="AF50" s="193" t="str">
        <f t="shared" ref="AF50" ca="1" si="81">IFERROR((AE50-AD50)/AD50,"N/A")</f>
        <v>N/A</v>
      </c>
      <c r="AG50" s="75">
        <f ca="1">AG46-AG48</f>
        <v>0</v>
      </c>
      <c r="AH50" s="75">
        <f>AH46-AH48</f>
        <v>0</v>
      </c>
      <c r="AI50" s="193" t="str">
        <f t="shared" ref="AI50" ca="1" si="82">IFERROR((AH50-AG50)/AG50,"N/A")</f>
        <v>N/A</v>
      </c>
      <c r="AJ50" s="75">
        <f ca="1">AJ46-AJ48</f>
        <v>0</v>
      </c>
      <c r="AK50" s="75">
        <f>AK46-AK48</f>
        <v>0</v>
      </c>
      <c r="AL50" s="193" t="str">
        <f t="shared" ref="AL50" ca="1" si="83">IFERROR((AK50-AJ50)/AJ50,"N/A")</f>
        <v>N/A</v>
      </c>
    </row>
    <row r="51" spans="2:38" x14ac:dyDescent="0.35">
      <c r="B51" s="65"/>
      <c r="C51" s="3"/>
      <c r="D51" s="3"/>
      <c r="E51" s="193"/>
      <c r="F51" s="3"/>
      <c r="G51" s="3"/>
      <c r="H51" s="193"/>
      <c r="I51" s="3"/>
      <c r="J51" s="3"/>
      <c r="K51" s="193"/>
      <c r="L51" s="3"/>
      <c r="M51" s="3"/>
      <c r="N51" s="193"/>
      <c r="O51" s="3"/>
      <c r="P51" s="3"/>
      <c r="Q51" s="193"/>
      <c r="R51" s="3"/>
      <c r="S51" s="3"/>
      <c r="T51" s="193"/>
      <c r="U51" s="3"/>
      <c r="V51" s="3"/>
      <c r="W51" s="193"/>
      <c r="X51" s="3"/>
      <c r="Y51" s="3"/>
      <c r="Z51" s="193"/>
      <c r="AA51" s="3"/>
      <c r="AB51" s="3"/>
      <c r="AC51" s="193"/>
      <c r="AD51" s="3"/>
      <c r="AE51" s="3"/>
      <c r="AF51" s="193"/>
      <c r="AG51" s="3"/>
      <c r="AH51" s="3"/>
      <c r="AI51" s="193"/>
      <c r="AJ51" s="3"/>
      <c r="AK51" s="3"/>
      <c r="AL51" s="193"/>
    </row>
    <row r="52" spans="2:38" x14ac:dyDescent="0.35">
      <c r="B52" s="53" t="s">
        <v>47</v>
      </c>
      <c r="C52" s="75">
        <f>SUMIFS(Loan_1[Interest],Loan_1[Payment
Date],"&gt;="&amp;DATE('Budget Output- Monthly'!$B$2,1,1),Loan_1[Payment
Date],"&lt;"&amp;DATE('Budget Output- Monthly'!$B$2,2,1))+SUMIFS(Loan_2[Interest],Loan_2[Payment
Date],"&gt;="&amp;DATE('Budget Output- Monthly'!$B$2,1,1),Loan_2[Payment
Date],"&lt;"&amp;DATE('Budget Output- Monthly'!$B$2,2,1))+SUMIFS(Loan_3[Interest],Loan_3[Payment
Date],"&gt;="&amp;DATE('Budget Output- Monthly'!$B$2,1,1),Loan_3[Payment
Date],"&lt;"&amp;DATE('Budget Output- Monthly'!$B$2,2,1))+SUMIFS(Loan_4[Interest],Loan_4[Payment
Date],"&gt;="&amp;DATE('Budget Output- Monthly'!$B$2,1,1),Loan_4[Payment
Date],"&lt;"&amp;DATE('Budget Output- Monthly'!$B$2,2,1))</f>
        <v>0</v>
      </c>
      <c r="D52" s="288"/>
      <c r="E52" s="193" t="str">
        <f t="shared" ref="E52:E54" si="84">IFERROR((D52-C52)/C52,"N/A")</f>
        <v>N/A</v>
      </c>
      <c r="F52" s="75">
        <f>SUMIFS(Loan_1[Interest],Loan_1[Payment
Date],"&gt;="&amp;DATE('Budget Output- Monthly'!$B$2,2,1),Loan_1[Payment
Date],"&lt;"&amp;DATE('Budget Output- Monthly'!$B$2,3,1))+SUMIFS(Loan_2[Interest],Loan_2[Payment
Date],"&gt;="&amp;DATE('Budget Output- Monthly'!$B$2,2,1),Loan_2[Payment
Date],"&lt;"&amp;DATE('Budget Output- Monthly'!$B$2,3,1))+SUMIFS(Loan_3[Interest],Loan_3[Payment
Date],"&gt;="&amp;DATE('Budget Output- Monthly'!$B$2,2,1),Loan_3[Payment
Date],"&lt;"&amp;DATE('Budget Output- Monthly'!$B$2,3,1))+SUMIFS(Loan_4[Interest],Loan_4[Payment
Date],"&gt;="&amp;DATE('Budget Output- Monthly'!$B$2,2,1),Loan_4[Payment
Date],"&lt;"&amp;DATE('Budget Output- Monthly'!$B$2,3,1))</f>
        <v>0</v>
      </c>
      <c r="G52" s="288"/>
      <c r="H52" s="193" t="str">
        <f t="shared" ref="H52:H54" si="85">IFERROR((G52-F52)/F52,"N/A")</f>
        <v>N/A</v>
      </c>
      <c r="I52" s="75">
        <f>SUMIFS(Loan_1[Interest],Loan_1[Payment
Date],"&gt;="&amp;DATE('Budget Output- Monthly'!$B$2,3,1),Loan_1[Payment
Date],"&lt;"&amp;DATE('Budget Output- Monthly'!$B$2,4,1))+SUMIFS(Loan_2[Interest],Loan_2[Payment
Date],"&gt;="&amp;DATE('Budget Output- Monthly'!$B$2,3,1),Loan_2[Payment
Date],"&lt;"&amp;DATE('Budget Output- Monthly'!$B$2,4,1))+SUMIFS(Loan_3[Interest],Loan_3[Payment
Date],"&gt;="&amp;DATE('Budget Output- Monthly'!$B$2,3,1),Loan_3[Payment
Date],"&lt;"&amp;DATE('Budget Output- Monthly'!$B$2,4,1))+SUMIFS(Loan_4[Interest],Loan_4[Payment
Date],"&gt;="&amp;DATE('Budget Output- Monthly'!$B$2,3,1),Loan_4[Payment
Date],"&lt;"&amp;DATE('Budget Output- Monthly'!$B$2,4,1))</f>
        <v>0</v>
      </c>
      <c r="J52" s="288"/>
      <c r="K52" s="193" t="str">
        <f t="shared" ref="K52:K54" si="86">IFERROR((J52-I52)/I52,"N/A")</f>
        <v>N/A</v>
      </c>
      <c r="L52" s="75">
        <f>SUMIFS(Loan_1[Interest],Loan_1[Payment
Date],"&gt;="&amp;DATE('Budget Output- Monthly'!$B$2,4,1),Loan_1[Payment
Date],"&lt;"&amp;DATE('Budget Output- Monthly'!$B$2,5,1))+SUMIFS(Loan_2[Interest],Loan_2[Payment
Date],"&gt;="&amp;DATE('Budget Output- Monthly'!$B$2,4,1),Loan_2[Payment
Date],"&lt;"&amp;DATE('Budget Output- Monthly'!$B$2,5,1))+SUMIFS(Loan_3[Interest],Loan_3[Payment
Date],"&gt;="&amp;DATE('Budget Output- Monthly'!$B$2,4,1),Loan_3[Payment
Date],"&lt;"&amp;DATE('Budget Output- Monthly'!$B$2,5,1))+SUMIFS(Loan_4[Interest],Loan_4[Payment
Date],"&gt;="&amp;DATE('Budget Output- Monthly'!$B$2,4,1),Loan_4[Payment
Date],"&lt;"&amp;DATE('Budget Output- Monthly'!$B$2,5,1))</f>
        <v>0</v>
      </c>
      <c r="M52" s="288"/>
      <c r="N52" s="193" t="str">
        <f t="shared" ref="N52:N54" si="87">IFERROR((M52-L52)/L52,"N/A")</f>
        <v>N/A</v>
      </c>
      <c r="O52" s="75">
        <f>SUMIFS(Loan_1[Interest],Loan_1[Payment
Date],"&gt;="&amp;DATE('Budget Output- Monthly'!$B$2,5,1),Loan_1[Payment
Date],"&lt;"&amp;DATE('Budget Output- Monthly'!$B$2,6,1))+SUMIFS(Loan_2[Interest],Loan_2[Payment
Date],"&gt;="&amp;DATE('Budget Output- Monthly'!$B$2,5,1),Loan_2[Payment
Date],"&lt;"&amp;DATE('Budget Output- Monthly'!$B$2,6,1))+SUMIFS(Loan_3[Interest],Loan_3[Payment
Date],"&gt;="&amp;DATE('Budget Output- Monthly'!$B$2,5,1),Loan_3[Payment
Date],"&lt;"&amp;DATE('Budget Output- Monthly'!$B$2,6,1))+SUMIFS(Loan_4[Interest],Loan_4[Payment
Date],"&gt;="&amp;DATE('Budget Output- Monthly'!$B$2,5,1),Loan_4[Payment
Date],"&lt;"&amp;DATE('Budget Output- Monthly'!$B$2,6,1))</f>
        <v>0</v>
      </c>
      <c r="P52" s="288"/>
      <c r="Q52" s="193" t="str">
        <f t="shared" ref="Q52:Q54" si="88">IFERROR((P52-O52)/O52,"N/A")</f>
        <v>N/A</v>
      </c>
      <c r="R52" s="75">
        <f>SUMIFS(Loan_1[Interest],Loan_1[Payment
Date],"&gt;="&amp;DATE('Budget Output- Monthly'!$B$2,6,1),Loan_1[Payment
Date],"&lt;"&amp;DATE('Budget Output- Monthly'!$B$2,7,1))+SUMIFS(Loan_2[Interest],Loan_2[Payment
Date],"&gt;="&amp;DATE('Budget Output- Monthly'!$B$2,6,1),Loan_2[Payment
Date],"&lt;"&amp;DATE('Budget Output- Monthly'!$B$2,7,1))+SUMIFS(Loan_3[Interest],Loan_3[Payment
Date],"&gt;="&amp;DATE('Budget Output- Monthly'!$B$2,6,1),Loan_3[Payment
Date],"&lt;"&amp;DATE('Budget Output- Monthly'!$B$2,7,1))+SUMIFS(Loan_4[Interest],Loan_4[Payment
Date],"&gt;="&amp;DATE('Budget Output- Monthly'!$B$2,6,1),Loan_4[Payment
Date],"&lt;"&amp;DATE('Budget Output- Monthly'!$B$2,7,1))</f>
        <v>0</v>
      </c>
      <c r="S52" s="288"/>
      <c r="T52" s="193" t="str">
        <f t="shared" ref="T52:T54" si="89">IFERROR((S52-R52)/R52,"N/A")</f>
        <v>N/A</v>
      </c>
      <c r="U52" s="75">
        <f>SUMIFS(Loan_1[Interest],Loan_1[Payment
Date],"&gt;="&amp;DATE('Budget Output- Monthly'!$B$2,7,1),Loan_1[Payment
Date],"&lt;"&amp;DATE('Budget Output- Monthly'!$B$2,8,1))+SUMIFS(Loan_2[Interest],Loan_2[Payment
Date],"&gt;="&amp;DATE('Budget Output- Monthly'!$B$2,7,1),Loan_2[Payment
Date],"&lt;"&amp;DATE('Budget Output- Monthly'!$B$2,8,1))+SUMIFS(Loan_3[Interest],Loan_3[Payment
Date],"&gt;="&amp;DATE('Budget Output- Monthly'!$B$2,7,1),Loan_3[Payment
Date],"&lt;"&amp;DATE('Budget Output- Monthly'!$B$2,8,1))+SUMIFS(Loan_4[Interest],Loan_4[Payment
Date],"&gt;="&amp;DATE('Budget Output- Monthly'!$B$2,7,1),Loan_4[Payment
Date],"&lt;"&amp;DATE('Budget Output- Monthly'!$B$2,8,1))</f>
        <v>0</v>
      </c>
      <c r="V52" s="288"/>
      <c r="W52" s="193" t="str">
        <f t="shared" ref="W52:W54" si="90">IFERROR((V52-U52)/U52,"N/A")</f>
        <v>N/A</v>
      </c>
      <c r="X52" s="75">
        <f>SUMIFS(Loan_1[Interest],Loan_1[Payment
Date],"&gt;="&amp;DATE('Budget Output- Monthly'!$B$2,8,1),Loan_1[Payment
Date],"&lt;"&amp;DATE('Budget Output- Monthly'!$B$2,9,1))+SUMIFS(Loan_2[Interest],Loan_2[Payment
Date],"&gt;="&amp;DATE('Budget Output- Monthly'!$B$2,8,1),Loan_2[Payment
Date],"&lt;"&amp;DATE('Budget Output- Monthly'!$B$2,9,1))+SUMIFS(Loan_3[Interest],Loan_3[Payment
Date],"&gt;="&amp;DATE('Budget Output- Monthly'!$B$2,8,1),Loan_3[Payment
Date],"&lt;"&amp;DATE('Budget Output- Monthly'!$B$2,9,1))+SUMIFS(Loan_4[Interest],Loan_4[Payment
Date],"&gt;="&amp;DATE('Budget Output- Monthly'!$B$2,8,1),Loan_4[Payment
Date],"&lt;"&amp;DATE('Budget Output- Monthly'!$B$2,9,1))</f>
        <v>0</v>
      </c>
      <c r="Y52" s="288"/>
      <c r="Z52" s="193" t="str">
        <f t="shared" ref="Z52:Z54" si="91">IFERROR((Y52-X52)/X52,"N/A")</f>
        <v>N/A</v>
      </c>
      <c r="AA52" s="75">
        <f>SUMIFS(Loan_1[Interest],Loan_1[Payment
Date],"&gt;="&amp;DATE('Budget Output- Monthly'!$B$2,9,1),Loan_1[Payment
Date],"&lt;"&amp;DATE('Budget Output- Monthly'!$B$2,10,1))+SUMIFS(Loan_2[Interest],Loan_2[Payment
Date],"&gt;="&amp;DATE('Budget Output- Monthly'!$B$2,9,1),Loan_2[Payment
Date],"&lt;"&amp;DATE('Budget Output- Monthly'!$B$2,10,1))+SUMIFS(Loan_3[Interest],Loan_3[Payment
Date],"&gt;="&amp;DATE('Budget Output- Monthly'!$B$2,9,1),Loan_3[Payment
Date],"&lt;"&amp;DATE('Budget Output- Monthly'!$B$2,10,1))+SUMIFS(Loan_4[Interest],Loan_4[Payment
Date],"&gt;="&amp;DATE('Budget Output- Monthly'!$B$2,9,1),Loan_4[Payment
Date],"&lt;"&amp;DATE('Budget Output- Monthly'!$B$2,10,1))</f>
        <v>0</v>
      </c>
      <c r="AB52" s="288"/>
      <c r="AC52" s="193" t="str">
        <f t="shared" ref="AC52:AC54" si="92">IFERROR((AB52-AA52)/AA52,"N/A")</f>
        <v>N/A</v>
      </c>
      <c r="AD52" s="75">
        <f>SUMIFS(Loan_1[Interest],Loan_1[Payment
Date],"&gt;="&amp;DATE('Budget Output- Monthly'!$B$2,10,1),Loan_1[Payment
Date],"&lt;"&amp;DATE('Budget Output- Monthly'!$B$2,11,1))+SUMIFS(Loan_2[Interest],Loan_2[Payment
Date],"&gt;="&amp;DATE('Budget Output- Monthly'!$B$2,10,1),Loan_2[Payment
Date],"&lt;"&amp;DATE('Budget Output- Monthly'!$B$2,11,1))+SUMIFS(Loan_3[Interest],Loan_3[Payment
Date],"&gt;="&amp;DATE('Budget Output- Monthly'!$B$2,10,1),Loan_3[Payment
Date],"&lt;"&amp;DATE('Budget Output- Monthly'!$B$2,11,1))+SUMIFS(Loan_4[Interest],Loan_4[Payment
Date],"&gt;="&amp;DATE('Budget Output- Monthly'!$B$2,10,1),Loan_4[Payment
Date],"&lt;"&amp;DATE('Budget Output- Monthly'!$B$2,11,1))</f>
        <v>0</v>
      </c>
      <c r="AE52" s="288"/>
      <c r="AF52" s="193" t="str">
        <f t="shared" ref="AF52:AF54" si="93">IFERROR((AE52-AD52)/AD52,"N/A")</f>
        <v>N/A</v>
      </c>
      <c r="AG52" s="75">
        <f>SUMIFS(Loan_1[Interest],Loan_1[Payment
Date],"&gt;="&amp;DATE('Budget Output- Monthly'!$B$2,11,1),Loan_1[Payment
Date],"&lt;"&amp;DATE('Budget Output- Monthly'!$B$2,12,1))+SUMIFS(Loan_2[Interest],Loan_2[Payment
Date],"&gt;="&amp;DATE('Budget Output- Monthly'!$B$2,11,1),Loan_2[Payment
Date],"&lt;"&amp;DATE('Budget Output- Monthly'!$B$2,12,1))+SUMIFS(Loan_3[Interest],Loan_3[Payment
Date],"&gt;="&amp;DATE('Budget Output- Monthly'!$B$2,11,1),Loan_3[Payment
Date],"&lt;"&amp;DATE('Budget Output- Monthly'!$B$2,12,1))+SUMIFS(Loan_4[Interest],Loan_4[Payment
Date],"&gt;="&amp;DATE('Budget Output- Monthly'!$B$2,11,1),Loan_4[Payment
Date],"&lt;"&amp;DATE('Budget Output- Monthly'!$B$2,12,1))</f>
        <v>0</v>
      </c>
      <c r="AH52" s="288"/>
      <c r="AI52" s="193" t="str">
        <f t="shared" ref="AI52:AI54" si="94">IFERROR((AH52-AG52)/AG52,"N/A")</f>
        <v>N/A</v>
      </c>
      <c r="AJ52" s="75">
        <f>SUMIFS(Loan_1[Interest],Loan_1[Payment
Date],"&gt;="&amp;DATE('Budget Output- Monthly'!$B$2,12,1),Loan_1[Payment
Date],"&lt;"&amp;DATE('Budget Output- Monthly'!$B$2+1,1,1))+SUMIFS(Loan_2[Interest],Loan_2[Payment
Date],"&gt;="&amp;DATE('Budget Output- Monthly'!$B$2,12,1),Loan_2[Payment
Date],"&lt;"&amp;DATE('Budget Output- Monthly'!$B$2+1,1,1))+SUMIFS(Loan_3[Interest],Loan_3[Payment
Date],"&gt;="&amp;DATE('Budget Output- Monthly'!$B$2,12,1),Loan_3[Payment
Date],"&lt;"&amp;DATE('Budget Output- Monthly'!$B$2+1,1,1))+SUMIFS(Loan_4[Interest],Loan_4[Payment
Date],"&gt;="&amp;DATE('Budget Output- Monthly'!$B$2,12,1),Loan_4[Payment
Date],"&lt;"&amp;DATE('Budget Output- Monthly'!$B$2+1,1,1))</f>
        <v>0</v>
      </c>
      <c r="AK52" s="288"/>
      <c r="AL52" s="193" t="str">
        <f t="shared" ref="AL52:AL54" si="95">IFERROR((AK52-AJ52)/AJ52,"N/A")</f>
        <v>N/A</v>
      </c>
    </row>
    <row r="53" spans="2:38" x14ac:dyDescent="0.35">
      <c r="C53" s="3"/>
      <c r="D53" s="3"/>
      <c r="E53" s="193"/>
      <c r="F53" s="3"/>
      <c r="G53" s="3"/>
      <c r="H53" s="193"/>
      <c r="I53" s="3"/>
      <c r="J53" s="3"/>
      <c r="K53" s="193"/>
      <c r="L53" s="3"/>
      <c r="M53" s="3"/>
      <c r="N53" s="193"/>
      <c r="O53" s="3"/>
      <c r="P53" s="3"/>
      <c r="Q53" s="193"/>
      <c r="R53" s="3"/>
      <c r="S53" s="3"/>
      <c r="T53" s="193"/>
      <c r="U53" s="3"/>
      <c r="V53" s="3"/>
      <c r="W53" s="193"/>
      <c r="X53" s="3"/>
      <c r="Y53" s="3"/>
      <c r="Z53" s="193"/>
      <c r="AA53" s="3"/>
      <c r="AB53" s="3"/>
      <c r="AC53" s="193"/>
      <c r="AD53" s="3"/>
      <c r="AE53" s="3"/>
      <c r="AF53" s="193"/>
      <c r="AG53" s="3"/>
      <c r="AH53" s="3"/>
      <c r="AI53" s="193"/>
      <c r="AJ53" s="3"/>
      <c r="AK53" s="3"/>
      <c r="AL53" s="193"/>
    </row>
    <row r="54" spans="2:38" x14ac:dyDescent="0.35">
      <c r="B54" s="53" t="s">
        <v>46</v>
      </c>
      <c r="C54" s="75">
        <f ca="1">'Assumptions &amp; Targets'!$E$83*'Budget Output- Monthly'!C50</f>
        <v>0</v>
      </c>
      <c r="D54" s="288"/>
      <c r="E54" s="193" t="str">
        <f t="shared" ca="1" si="84"/>
        <v>N/A</v>
      </c>
      <c r="F54" s="75">
        <f ca="1">'Assumptions &amp; Targets'!$E$83*'Budget Output- Monthly'!F50</f>
        <v>0</v>
      </c>
      <c r="G54" s="288"/>
      <c r="H54" s="193" t="str">
        <f t="shared" ca="1" si="85"/>
        <v>N/A</v>
      </c>
      <c r="I54" s="75">
        <f ca="1">'Assumptions &amp; Targets'!$E$83*'Budget Output- Monthly'!I50</f>
        <v>0</v>
      </c>
      <c r="J54" s="288"/>
      <c r="K54" s="193" t="str">
        <f t="shared" ca="1" si="86"/>
        <v>N/A</v>
      </c>
      <c r="L54" s="75">
        <f ca="1">'Assumptions &amp; Targets'!$E$83*'Budget Output- Monthly'!L50</f>
        <v>0</v>
      </c>
      <c r="M54" s="288"/>
      <c r="N54" s="193" t="str">
        <f t="shared" ca="1" si="87"/>
        <v>N/A</v>
      </c>
      <c r="O54" s="75">
        <f ca="1">'Assumptions &amp; Targets'!$E$83*'Budget Output- Monthly'!O50</f>
        <v>0</v>
      </c>
      <c r="P54" s="288"/>
      <c r="Q54" s="193" t="str">
        <f t="shared" ca="1" si="88"/>
        <v>N/A</v>
      </c>
      <c r="R54" s="75">
        <f ca="1">'Assumptions &amp; Targets'!$E$83*'Budget Output- Monthly'!R50</f>
        <v>0</v>
      </c>
      <c r="S54" s="288"/>
      <c r="T54" s="193" t="str">
        <f t="shared" ca="1" si="89"/>
        <v>N/A</v>
      </c>
      <c r="U54" s="75">
        <f ca="1">'Assumptions &amp; Targets'!$E$83*'Budget Output- Monthly'!U50</f>
        <v>0</v>
      </c>
      <c r="V54" s="288"/>
      <c r="W54" s="193" t="str">
        <f t="shared" ca="1" si="90"/>
        <v>N/A</v>
      </c>
      <c r="X54" s="75">
        <f ca="1">'Assumptions &amp; Targets'!$E$83*'Budget Output- Monthly'!X50</f>
        <v>0</v>
      </c>
      <c r="Y54" s="288"/>
      <c r="Z54" s="193" t="str">
        <f t="shared" ca="1" si="91"/>
        <v>N/A</v>
      </c>
      <c r="AA54" s="75">
        <f ca="1">'Assumptions &amp; Targets'!$E$83*'Budget Output- Monthly'!AA50</f>
        <v>0</v>
      </c>
      <c r="AB54" s="288"/>
      <c r="AC54" s="193" t="str">
        <f t="shared" ca="1" si="92"/>
        <v>N/A</v>
      </c>
      <c r="AD54" s="75">
        <f ca="1">'Assumptions &amp; Targets'!$E$83*'Budget Output- Monthly'!AD50</f>
        <v>0</v>
      </c>
      <c r="AE54" s="288"/>
      <c r="AF54" s="193" t="str">
        <f t="shared" ca="1" si="93"/>
        <v>N/A</v>
      </c>
      <c r="AG54" s="75">
        <f ca="1">'Assumptions &amp; Targets'!$E$83*'Budget Output- Monthly'!AG50</f>
        <v>0</v>
      </c>
      <c r="AH54" s="288"/>
      <c r="AI54" s="193" t="str">
        <f t="shared" ca="1" si="94"/>
        <v>N/A</v>
      </c>
      <c r="AJ54" s="75">
        <f ca="1">'Assumptions &amp; Targets'!$E$83*'Budget Output- Monthly'!AJ50</f>
        <v>0</v>
      </c>
      <c r="AK54" s="288"/>
      <c r="AL54" s="193" t="str">
        <f t="shared" ca="1" si="95"/>
        <v>N/A</v>
      </c>
    </row>
    <row r="55" spans="2:38" x14ac:dyDescent="0.35">
      <c r="C55" s="3"/>
      <c r="D55" s="3"/>
      <c r="E55" s="193"/>
      <c r="F55" s="3"/>
      <c r="G55" s="3"/>
      <c r="H55" s="193"/>
      <c r="I55" s="3"/>
      <c r="J55" s="3"/>
      <c r="K55" s="193"/>
      <c r="L55" s="3"/>
      <c r="M55" s="3"/>
      <c r="N55" s="193"/>
      <c r="O55" s="3"/>
      <c r="P55" s="3"/>
      <c r="Q55" s="193"/>
      <c r="R55" s="3"/>
      <c r="S55" s="3"/>
      <c r="T55" s="193"/>
      <c r="U55" s="3"/>
      <c r="V55" s="3"/>
      <c r="W55" s="193"/>
      <c r="X55" s="3"/>
      <c r="Y55" s="3"/>
      <c r="Z55" s="193"/>
      <c r="AA55" s="3"/>
      <c r="AB55" s="3"/>
      <c r="AC55" s="193"/>
      <c r="AD55" s="3"/>
      <c r="AE55" s="3"/>
      <c r="AF55" s="193"/>
      <c r="AG55" s="3"/>
      <c r="AH55" s="3"/>
      <c r="AI55" s="193"/>
      <c r="AJ55" s="3"/>
      <c r="AK55" s="3"/>
      <c r="AL55" s="193"/>
    </row>
    <row r="56" spans="2:38" x14ac:dyDescent="0.35">
      <c r="B56" s="54" t="s">
        <v>45</v>
      </c>
      <c r="C56" s="141">
        <f ca="1">C50-C52-C54</f>
        <v>0</v>
      </c>
      <c r="D56" s="141">
        <f>D50-D52-D54</f>
        <v>0</v>
      </c>
      <c r="E56" s="193" t="str">
        <f t="shared" ref="E56" ca="1" si="96">IFERROR((D56-C56)/C56,"N/A")</f>
        <v>N/A</v>
      </c>
      <c r="F56" s="141">
        <f ca="1">F50-F52-F54</f>
        <v>0</v>
      </c>
      <c r="G56" s="141">
        <f>G50-G52-G54</f>
        <v>0</v>
      </c>
      <c r="H56" s="193" t="str">
        <f t="shared" ref="H56" ca="1" si="97">IFERROR((G56-F56)/F56,"N/A")</f>
        <v>N/A</v>
      </c>
      <c r="I56" s="141">
        <f ca="1">I50-I52-I54</f>
        <v>0</v>
      </c>
      <c r="J56" s="141">
        <f>J50-J52-J54</f>
        <v>0</v>
      </c>
      <c r="K56" s="193" t="str">
        <f t="shared" ref="K56" ca="1" si="98">IFERROR((J56-I56)/I56,"N/A")</f>
        <v>N/A</v>
      </c>
      <c r="L56" s="141">
        <f ca="1">L50-L52-L54</f>
        <v>0</v>
      </c>
      <c r="M56" s="141">
        <f>M50-M52-M54</f>
        <v>0</v>
      </c>
      <c r="N56" s="193" t="str">
        <f t="shared" ref="N56" ca="1" si="99">IFERROR((M56-L56)/L56,"N/A")</f>
        <v>N/A</v>
      </c>
      <c r="O56" s="141">
        <f ca="1">O50-O52-O54</f>
        <v>0</v>
      </c>
      <c r="P56" s="141">
        <f>P50-P52-P54</f>
        <v>0</v>
      </c>
      <c r="Q56" s="193" t="str">
        <f t="shared" ref="Q56" ca="1" si="100">IFERROR((P56-O56)/O56,"N/A")</f>
        <v>N/A</v>
      </c>
      <c r="R56" s="141">
        <f ca="1">R50-R52-R54</f>
        <v>0</v>
      </c>
      <c r="S56" s="141">
        <f>S50-S52-S54</f>
        <v>0</v>
      </c>
      <c r="T56" s="193" t="str">
        <f t="shared" ref="T56" ca="1" si="101">IFERROR((S56-R56)/R56,"N/A")</f>
        <v>N/A</v>
      </c>
      <c r="U56" s="141">
        <f ca="1">U50-U52-U54</f>
        <v>0</v>
      </c>
      <c r="V56" s="141">
        <f>V50-V52-V54</f>
        <v>0</v>
      </c>
      <c r="W56" s="193" t="str">
        <f t="shared" ref="W56" ca="1" si="102">IFERROR((V56-U56)/U56,"N/A")</f>
        <v>N/A</v>
      </c>
      <c r="X56" s="141">
        <f ca="1">X50-X52-X54</f>
        <v>0</v>
      </c>
      <c r="Y56" s="141">
        <f>Y50-Y52-Y54</f>
        <v>0</v>
      </c>
      <c r="Z56" s="193" t="str">
        <f t="shared" ref="Z56" ca="1" si="103">IFERROR((Y56-X56)/X56,"N/A")</f>
        <v>N/A</v>
      </c>
      <c r="AA56" s="141">
        <f ca="1">AA50-AA52-AA54</f>
        <v>0</v>
      </c>
      <c r="AB56" s="141">
        <f>AB50-AB52-AB54</f>
        <v>0</v>
      </c>
      <c r="AC56" s="193" t="str">
        <f t="shared" ref="AC56" ca="1" si="104">IFERROR((AB56-AA56)/AA56,"N/A")</f>
        <v>N/A</v>
      </c>
      <c r="AD56" s="141">
        <f ca="1">AD50-AD52-AD54</f>
        <v>0</v>
      </c>
      <c r="AE56" s="141">
        <f>AE50-AE52-AE54</f>
        <v>0</v>
      </c>
      <c r="AF56" s="193" t="str">
        <f t="shared" ref="AF56" ca="1" si="105">IFERROR((AE56-AD56)/AD56,"N/A")</f>
        <v>N/A</v>
      </c>
      <c r="AG56" s="141">
        <f ca="1">AG50-AG52-AG54</f>
        <v>0</v>
      </c>
      <c r="AH56" s="141">
        <f>AH50-AH52-AH54</f>
        <v>0</v>
      </c>
      <c r="AI56" s="193" t="str">
        <f t="shared" ref="AI56" ca="1" si="106">IFERROR((AH56-AG56)/AG56,"N/A")</f>
        <v>N/A</v>
      </c>
      <c r="AJ56" s="141">
        <f ca="1">AJ50-AJ52-AJ54</f>
        <v>0</v>
      </c>
      <c r="AK56" s="141">
        <f>AK50-AK52-AK54</f>
        <v>0</v>
      </c>
      <c r="AL56" s="193" t="str">
        <f t="shared" ref="AL56" ca="1" si="107">IFERROR((AK56-AJ56)/AJ56,"N/A")</f>
        <v>N/A</v>
      </c>
    </row>
    <row r="57" spans="2:38" x14ac:dyDescent="0.35">
      <c r="C57" s="3"/>
      <c r="D57" s="3"/>
      <c r="E57" s="193"/>
      <c r="F57" s="3"/>
      <c r="G57" s="3"/>
      <c r="H57" s="193"/>
      <c r="I57" s="3"/>
      <c r="J57" s="3"/>
      <c r="K57" s="193"/>
      <c r="L57" s="3"/>
      <c r="M57" s="3"/>
      <c r="N57" s="193"/>
      <c r="O57" s="3"/>
      <c r="P57" s="3"/>
      <c r="Q57" s="193"/>
      <c r="R57" s="3"/>
      <c r="S57" s="3"/>
      <c r="T57" s="193"/>
      <c r="U57" s="3"/>
      <c r="V57" s="3"/>
      <c r="W57" s="193"/>
      <c r="X57" s="3"/>
      <c r="Y57" s="3"/>
      <c r="Z57" s="193"/>
      <c r="AA57" s="3"/>
      <c r="AB57" s="3"/>
      <c r="AC57" s="193"/>
      <c r="AD57" s="3"/>
      <c r="AE57" s="3"/>
      <c r="AF57" s="193"/>
      <c r="AG57" s="3"/>
      <c r="AH57" s="3"/>
      <c r="AI57" s="193"/>
      <c r="AJ57" s="3"/>
      <c r="AK57" s="3"/>
      <c r="AL57" s="193"/>
    </row>
    <row r="58" spans="2:38" x14ac:dyDescent="0.35">
      <c r="B58" s="54" t="s">
        <v>89</v>
      </c>
      <c r="C58" s="195" t="str">
        <f ca="1">IFERROR((C56/C20),"")</f>
        <v/>
      </c>
      <c r="D58" s="196" t="str">
        <f>IFERROR((D56/D20),"")</f>
        <v/>
      </c>
      <c r="E58" s="193" t="str">
        <f t="shared" ref="E58" ca="1" si="108">IFERROR((D58-C58)/C58,"N/A")</f>
        <v>N/A</v>
      </c>
      <c r="F58" s="195" t="str">
        <f ca="1">IFERROR((F56/F20),"")</f>
        <v/>
      </c>
      <c r="G58" s="196" t="str">
        <f>IFERROR((G56/G20),"")</f>
        <v/>
      </c>
      <c r="H58" s="193" t="str">
        <f t="shared" ref="H58" ca="1" si="109">IFERROR((G58-F58)/F58,"N/A")</f>
        <v>N/A</v>
      </c>
      <c r="I58" s="195" t="str">
        <f ca="1">IFERROR((I56/I20),"")</f>
        <v/>
      </c>
      <c r="J58" s="196" t="str">
        <f>IFERROR((J56/J20),"")</f>
        <v/>
      </c>
      <c r="K58" s="193" t="str">
        <f t="shared" ref="K58" ca="1" si="110">IFERROR((J58-I58)/I58,"N/A")</f>
        <v>N/A</v>
      </c>
      <c r="L58" s="195" t="str">
        <f ca="1">IFERROR((L56/L20),"")</f>
        <v/>
      </c>
      <c r="M58" s="196" t="str">
        <f>IFERROR((M56/M20),"")</f>
        <v/>
      </c>
      <c r="N58" s="193" t="str">
        <f t="shared" ref="N58" ca="1" si="111">IFERROR((M58-L58)/L58,"N/A")</f>
        <v>N/A</v>
      </c>
      <c r="O58" s="195" t="str">
        <f ca="1">IFERROR((O56/O20),"")</f>
        <v/>
      </c>
      <c r="P58" s="196" t="str">
        <f>IFERROR((P56/P20),"")</f>
        <v/>
      </c>
      <c r="Q58" s="193" t="str">
        <f t="shared" ref="Q58" ca="1" si="112">IFERROR((P58-O58)/O58,"N/A")</f>
        <v>N/A</v>
      </c>
      <c r="R58" s="195" t="str">
        <f ca="1">IFERROR((R56/R20),"")</f>
        <v/>
      </c>
      <c r="S58" s="196" t="str">
        <f>IFERROR((S56/S20),"")</f>
        <v/>
      </c>
      <c r="T58" s="193" t="str">
        <f t="shared" ref="T58" ca="1" si="113">IFERROR((S58-R58)/R58,"N/A")</f>
        <v>N/A</v>
      </c>
      <c r="U58" s="195" t="str">
        <f ca="1">IFERROR((U56/U20),"")</f>
        <v/>
      </c>
      <c r="V58" s="196" t="str">
        <f>IFERROR((V56/V20),"")</f>
        <v/>
      </c>
      <c r="W58" s="193" t="str">
        <f t="shared" ref="W58" ca="1" si="114">IFERROR((V58-U58)/U58,"N/A")</f>
        <v>N/A</v>
      </c>
      <c r="X58" s="195" t="str">
        <f ca="1">IFERROR((X56/X20),"")</f>
        <v/>
      </c>
      <c r="Y58" s="196" t="str">
        <f>IFERROR((Y56/Y20),"")</f>
        <v/>
      </c>
      <c r="Z58" s="193" t="str">
        <f t="shared" ref="Z58" ca="1" si="115">IFERROR((Y58-X58)/X58,"N/A")</f>
        <v>N/A</v>
      </c>
      <c r="AA58" s="195" t="str">
        <f ca="1">IFERROR((AA56/AA20),"")</f>
        <v/>
      </c>
      <c r="AB58" s="196" t="str">
        <f>IFERROR((AB56/AB20),"")</f>
        <v/>
      </c>
      <c r="AC58" s="193" t="str">
        <f t="shared" ref="AC58" ca="1" si="116">IFERROR((AB58-AA58)/AA58,"N/A")</f>
        <v>N/A</v>
      </c>
      <c r="AD58" s="195" t="str">
        <f ca="1">IFERROR((AD56/AD20),"")</f>
        <v/>
      </c>
      <c r="AE58" s="196" t="str">
        <f>IFERROR((AE56/AE20),"")</f>
        <v/>
      </c>
      <c r="AF58" s="193" t="str">
        <f t="shared" ref="AF58" ca="1" si="117">IFERROR((AE58-AD58)/AD58,"N/A")</f>
        <v>N/A</v>
      </c>
      <c r="AG58" s="195" t="str">
        <f ca="1">IFERROR((AG56/AG20),"")</f>
        <v/>
      </c>
      <c r="AH58" s="196" t="str">
        <f>IFERROR((AH56/AH20),"")</f>
        <v/>
      </c>
      <c r="AI58" s="193" t="str">
        <f t="shared" ref="AI58" ca="1" si="118">IFERROR((AH58-AG58)/AG58,"N/A")</f>
        <v>N/A</v>
      </c>
      <c r="AJ58" s="195" t="str">
        <f ca="1">IFERROR((AJ56/AJ20),"")</f>
        <v/>
      </c>
      <c r="AK58" s="196" t="str">
        <f>IFERROR((AK56/AK20),"")</f>
        <v/>
      </c>
      <c r="AL58" s="193" t="str">
        <f t="shared" ref="AL58" ca="1" si="119">IFERROR((AK58-AJ58)/AJ58,"N/A")</f>
        <v>N/A</v>
      </c>
    </row>
  </sheetData>
  <sheetProtection algorithmName="SHA-512" hashValue="jb2hajTu3CK0nwt7plN23IB/v8+xI11WZoxfZeqhJzBHvZr/hfr6bApwDHxR8vdUoPBKae9sKiQkojTYPUxydQ==" saltValue="R1ZJ2UXVZFXOhLPgqp6VLQ==" spinCount="100000" sheet="1" objects="1" scenarios="1" selectLockedCells="1"/>
  <mergeCells count="12">
    <mergeCell ref="AJ2:AL2"/>
    <mergeCell ref="C2:E2"/>
    <mergeCell ref="F2:H2"/>
    <mergeCell ref="I2:K2"/>
    <mergeCell ref="L2:N2"/>
    <mergeCell ref="O2:Q2"/>
    <mergeCell ref="R2:T2"/>
    <mergeCell ref="U2:W2"/>
    <mergeCell ref="X2:Z2"/>
    <mergeCell ref="AA2:AC2"/>
    <mergeCell ref="AD2:AF2"/>
    <mergeCell ref="AG2:AI2"/>
  </mergeCells>
  <conditionalFormatting sqref="E5:E34 E36:E38 E45:E47 E49:E51 E53 E55:E58">
    <cfRule type="cellIs" dxfId="1650" priority="2543" operator="equal">
      <formula>0</formula>
    </cfRule>
    <cfRule type="cellIs" dxfId="1649" priority="2544" operator="lessThan">
      <formula>0</formula>
    </cfRule>
    <cfRule type="cellIs" dxfId="1648" priority="2545" operator="greaterThan">
      <formula>0</formula>
    </cfRule>
  </conditionalFormatting>
  <conditionalFormatting sqref="E20:E33">
    <cfRule type="cellIs" dxfId="1647" priority="2507" operator="equal">
      <formula>0</formula>
    </cfRule>
    <cfRule type="cellIs" dxfId="1646" priority="2508" operator="lessThan">
      <formula>0</formula>
    </cfRule>
    <cfRule type="cellIs" dxfId="1645" priority="2509" operator="greaterThan">
      <formula>0</formula>
    </cfRule>
  </conditionalFormatting>
  <conditionalFormatting sqref="E46">
    <cfRule type="cellIs" dxfId="1644" priority="2462" operator="equal">
      <formula>0</formula>
    </cfRule>
    <cfRule type="cellIs" dxfId="1643" priority="2463" operator="lessThan">
      <formula>0</formula>
    </cfRule>
    <cfRule type="cellIs" dxfId="1642" priority="2464" operator="greaterThan">
      <formula>0</formula>
    </cfRule>
  </conditionalFormatting>
  <conditionalFormatting sqref="E50">
    <cfRule type="cellIs" dxfId="1641" priority="2456" operator="equal">
      <formula>0</formula>
    </cfRule>
    <cfRule type="cellIs" dxfId="1640" priority="2457" operator="lessThan">
      <formula>0</formula>
    </cfRule>
    <cfRule type="cellIs" dxfId="1639" priority="2458" operator="greaterThan">
      <formula>0</formula>
    </cfRule>
  </conditionalFormatting>
  <conditionalFormatting sqref="E56">
    <cfRule type="cellIs" dxfId="1638" priority="2447" operator="equal">
      <formula>0</formula>
    </cfRule>
    <cfRule type="cellIs" dxfId="1637" priority="2448" operator="lessThan">
      <formula>0</formula>
    </cfRule>
    <cfRule type="cellIs" dxfId="1636" priority="2449" operator="greaterThan">
      <formula>0</formula>
    </cfRule>
  </conditionalFormatting>
  <conditionalFormatting sqref="E58">
    <cfRule type="cellIs" dxfId="1635" priority="2444" operator="equal">
      <formula>0</formula>
    </cfRule>
    <cfRule type="cellIs" dxfId="1634" priority="2445" operator="lessThan">
      <formula>0</formula>
    </cfRule>
    <cfRule type="cellIs" dxfId="1633" priority="2446" operator="greaterThan">
      <formula>0</formula>
    </cfRule>
  </conditionalFormatting>
  <conditionalFormatting sqref="E46">
    <cfRule type="cellIs" dxfId="1632" priority="2426" operator="equal">
      <formula>0</formula>
    </cfRule>
    <cfRule type="cellIs" dxfId="1631" priority="2427" operator="lessThan">
      <formula>0</formula>
    </cfRule>
    <cfRule type="cellIs" dxfId="1630" priority="2428" operator="greaterThan">
      <formula>0</formula>
    </cfRule>
  </conditionalFormatting>
  <conditionalFormatting sqref="E50">
    <cfRule type="cellIs" dxfId="1629" priority="2420" operator="equal">
      <formula>0</formula>
    </cfRule>
    <cfRule type="cellIs" dxfId="1628" priority="2421" operator="lessThan">
      <formula>0</formula>
    </cfRule>
    <cfRule type="cellIs" dxfId="1627" priority="2422" operator="greaterThan">
      <formula>0</formula>
    </cfRule>
  </conditionalFormatting>
  <conditionalFormatting sqref="E56">
    <cfRule type="cellIs" dxfId="1626" priority="2411" operator="equal">
      <formula>0</formula>
    </cfRule>
    <cfRule type="cellIs" dxfId="1625" priority="2412" operator="lessThan">
      <formula>0</formula>
    </cfRule>
    <cfRule type="cellIs" dxfId="1624" priority="2413" operator="greaterThan">
      <formula>0</formula>
    </cfRule>
  </conditionalFormatting>
  <conditionalFormatting sqref="E58">
    <cfRule type="cellIs" dxfId="1623" priority="2408" operator="equal">
      <formula>0</formula>
    </cfRule>
    <cfRule type="cellIs" dxfId="1622" priority="2409" operator="lessThan">
      <formula>0</formula>
    </cfRule>
    <cfRule type="cellIs" dxfId="1621" priority="2410" operator="greaterThan">
      <formula>0</formula>
    </cfRule>
  </conditionalFormatting>
  <conditionalFormatting sqref="E35">
    <cfRule type="cellIs" dxfId="1620" priority="1634" operator="equal">
      <formula>0</formula>
    </cfRule>
    <cfRule type="cellIs" dxfId="1619" priority="1635" operator="lessThan">
      <formula>0</formula>
    </cfRule>
    <cfRule type="cellIs" dxfId="1618" priority="1636" operator="greaterThan">
      <formula>0</formula>
    </cfRule>
  </conditionalFormatting>
  <conditionalFormatting sqref="E37">
    <cfRule type="cellIs" dxfId="1617" priority="1057" operator="equal">
      <formula>0</formula>
    </cfRule>
    <cfRule type="cellIs" dxfId="1616" priority="1058" operator="lessThan">
      <formula>0</formula>
    </cfRule>
    <cfRule type="cellIs" dxfId="1615" priority="1059" operator="greaterThan">
      <formula>0</formula>
    </cfRule>
  </conditionalFormatting>
  <conditionalFormatting sqref="E39:E44">
    <cfRule type="cellIs" dxfId="1614" priority="1054" operator="equal">
      <formula>0</formula>
    </cfRule>
    <cfRule type="cellIs" dxfId="1613" priority="1055" operator="lessThan">
      <formula>0</formula>
    </cfRule>
    <cfRule type="cellIs" dxfId="1612" priority="1056" operator="greaterThan">
      <formula>0</formula>
    </cfRule>
  </conditionalFormatting>
  <conditionalFormatting sqref="E46">
    <cfRule type="cellIs" dxfId="1611" priority="1051" operator="equal">
      <formula>0</formula>
    </cfRule>
    <cfRule type="cellIs" dxfId="1610" priority="1052" operator="lessThan">
      <formula>0</formula>
    </cfRule>
    <cfRule type="cellIs" dxfId="1609" priority="1053" operator="greaterThan">
      <formula>0</formula>
    </cfRule>
  </conditionalFormatting>
  <conditionalFormatting sqref="E48">
    <cfRule type="cellIs" dxfId="1608" priority="1048" operator="equal">
      <formula>0</formula>
    </cfRule>
    <cfRule type="cellIs" dxfId="1607" priority="1049" operator="lessThan">
      <formula>0</formula>
    </cfRule>
    <cfRule type="cellIs" dxfId="1606" priority="1050" operator="greaterThan">
      <formula>0</formula>
    </cfRule>
  </conditionalFormatting>
  <conditionalFormatting sqref="E50">
    <cfRule type="cellIs" dxfId="1605" priority="1045" operator="equal">
      <formula>0</formula>
    </cfRule>
    <cfRule type="cellIs" dxfId="1604" priority="1046" operator="lessThan">
      <formula>0</formula>
    </cfRule>
    <cfRule type="cellIs" dxfId="1603" priority="1047" operator="greaterThan">
      <formula>0</formula>
    </cfRule>
  </conditionalFormatting>
  <conditionalFormatting sqref="E50">
    <cfRule type="cellIs" dxfId="1602" priority="1042" operator="equal">
      <formula>0</formula>
    </cfRule>
    <cfRule type="cellIs" dxfId="1601" priority="1043" operator="lessThan">
      <formula>0</formula>
    </cfRule>
    <cfRule type="cellIs" dxfId="1600" priority="1044" operator="greaterThan">
      <formula>0</formula>
    </cfRule>
  </conditionalFormatting>
  <conditionalFormatting sqref="E50">
    <cfRule type="cellIs" dxfId="1599" priority="1039" operator="equal">
      <formula>0</formula>
    </cfRule>
    <cfRule type="cellIs" dxfId="1598" priority="1040" operator="lessThan">
      <formula>0</formula>
    </cfRule>
    <cfRule type="cellIs" dxfId="1597" priority="1041" operator="greaterThan">
      <formula>0</formula>
    </cfRule>
  </conditionalFormatting>
  <conditionalFormatting sqref="E52">
    <cfRule type="cellIs" dxfId="1596" priority="1036" operator="equal">
      <formula>0</formula>
    </cfRule>
    <cfRule type="cellIs" dxfId="1595" priority="1037" operator="lessThan">
      <formula>0</formula>
    </cfRule>
    <cfRule type="cellIs" dxfId="1594" priority="1038" operator="greaterThan">
      <formula>0</formula>
    </cfRule>
  </conditionalFormatting>
  <conditionalFormatting sqref="E54">
    <cfRule type="cellIs" dxfId="1593" priority="1033" operator="equal">
      <formula>0</formula>
    </cfRule>
    <cfRule type="cellIs" dxfId="1592" priority="1034" operator="lessThan">
      <formula>0</formula>
    </cfRule>
    <cfRule type="cellIs" dxfId="1591" priority="1035" operator="greaterThan">
      <formula>0</formula>
    </cfRule>
  </conditionalFormatting>
  <conditionalFormatting sqref="E56">
    <cfRule type="cellIs" dxfId="1590" priority="1030" operator="equal">
      <formula>0</formula>
    </cfRule>
    <cfRule type="cellIs" dxfId="1589" priority="1031" operator="lessThan">
      <formula>0</formula>
    </cfRule>
    <cfRule type="cellIs" dxfId="1588" priority="1032" operator="greaterThan">
      <formula>0</formula>
    </cfRule>
  </conditionalFormatting>
  <conditionalFormatting sqref="E56">
    <cfRule type="cellIs" dxfId="1587" priority="1027" operator="equal">
      <formula>0</formula>
    </cfRule>
    <cfRule type="cellIs" dxfId="1586" priority="1028" operator="lessThan">
      <formula>0</formula>
    </cfRule>
    <cfRule type="cellIs" dxfId="1585" priority="1029" operator="greaterThan">
      <formula>0</formula>
    </cfRule>
  </conditionalFormatting>
  <conditionalFormatting sqref="E56">
    <cfRule type="cellIs" dxfId="1584" priority="1024" operator="equal">
      <formula>0</formula>
    </cfRule>
    <cfRule type="cellIs" dxfId="1583" priority="1025" operator="lessThan">
      <formula>0</formula>
    </cfRule>
    <cfRule type="cellIs" dxfId="1582" priority="1026" operator="greaterThan">
      <formula>0</formula>
    </cfRule>
  </conditionalFormatting>
  <conditionalFormatting sqref="E56">
    <cfRule type="cellIs" dxfId="1581" priority="1021" operator="equal">
      <formula>0</formula>
    </cfRule>
    <cfRule type="cellIs" dxfId="1580" priority="1022" operator="lessThan">
      <formula>0</formula>
    </cfRule>
    <cfRule type="cellIs" dxfId="1579" priority="1023" operator="greaterThan">
      <formula>0</formula>
    </cfRule>
  </conditionalFormatting>
  <conditionalFormatting sqref="E56">
    <cfRule type="cellIs" dxfId="1578" priority="1018" operator="equal">
      <formula>0</formula>
    </cfRule>
    <cfRule type="cellIs" dxfId="1577" priority="1019" operator="lessThan">
      <formula>0</formula>
    </cfRule>
    <cfRule type="cellIs" dxfId="1576" priority="1020" operator="greaterThan">
      <formula>0</formula>
    </cfRule>
  </conditionalFormatting>
  <conditionalFormatting sqref="E58">
    <cfRule type="cellIs" dxfId="1575" priority="1015" operator="equal">
      <formula>0</formula>
    </cfRule>
    <cfRule type="cellIs" dxfId="1574" priority="1016" operator="lessThan">
      <formula>0</formula>
    </cfRule>
    <cfRule type="cellIs" dxfId="1573" priority="1017" operator="greaterThan">
      <formula>0</formula>
    </cfRule>
  </conditionalFormatting>
  <conditionalFormatting sqref="E58">
    <cfRule type="cellIs" dxfId="1572" priority="1012" operator="equal">
      <formula>0</formula>
    </cfRule>
    <cfRule type="cellIs" dxfId="1571" priority="1013" operator="lessThan">
      <formula>0</formula>
    </cfRule>
    <cfRule type="cellIs" dxfId="1570" priority="1014" operator="greaterThan">
      <formula>0</formula>
    </cfRule>
  </conditionalFormatting>
  <conditionalFormatting sqref="E58">
    <cfRule type="cellIs" dxfId="1569" priority="1009" operator="equal">
      <formula>0</formula>
    </cfRule>
    <cfRule type="cellIs" dxfId="1568" priority="1010" operator="lessThan">
      <formula>0</formula>
    </cfRule>
    <cfRule type="cellIs" dxfId="1567" priority="1011" operator="greaterThan">
      <formula>0</formula>
    </cfRule>
  </conditionalFormatting>
  <conditionalFormatting sqref="E58">
    <cfRule type="cellIs" dxfId="1566" priority="1006" operator="equal">
      <formula>0</formula>
    </cfRule>
    <cfRule type="cellIs" dxfId="1565" priority="1007" operator="lessThan">
      <formula>0</formula>
    </cfRule>
    <cfRule type="cellIs" dxfId="1564" priority="1008" operator="greaterThan">
      <formula>0</formula>
    </cfRule>
  </conditionalFormatting>
  <conditionalFormatting sqref="E58">
    <cfRule type="cellIs" dxfId="1563" priority="1003" operator="equal">
      <formula>0</formula>
    </cfRule>
    <cfRule type="cellIs" dxfId="1562" priority="1004" operator="lessThan">
      <formula>0</formula>
    </cfRule>
    <cfRule type="cellIs" dxfId="1561" priority="1005" operator="greaterThan">
      <formula>0</formula>
    </cfRule>
  </conditionalFormatting>
  <conditionalFormatting sqref="E5:E58">
    <cfRule type="containsText" dxfId="1560" priority="1002" operator="containsText" text="N/A">
      <formula>NOT(ISERROR(SEARCH("N/A",E5)))</formula>
    </cfRule>
  </conditionalFormatting>
  <conditionalFormatting sqref="H5:H34 H36:H38 H45:H47 H49:H51 H53 H55:H58">
    <cfRule type="cellIs" dxfId="1559" priority="999" operator="equal">
      <formula>0</formula>
    </cfRule>
    <cfRule type="cellIs" dxfId="1558" priority="1000" operator="lessThan">
      <formula>0</formula>
    </cfRule>
    <cfRule type="cellIs" dxfId="1557" priority="1001" operator="greaterThan">
      <formula>0</formula>
    </cfRule>
  </conditionalFormatting>
  <conditionalFormatting sqref="H20:H33">
    <cfRule type="cellIs" dxfId="1556" priority="996" operator="equal">
      <formula>0</formula>
    </cfRule>
    <cfRule type="cellIs" dxfId="1555" priority="997" operator="lessThan">
      <formula>0</formula>
    </cfRule>
    <cfRule type="cellIs" dxfId="1554" priority="998" operator="greaterThan">
      <formula>0</formula>
    </cfRule>
  </conditionalFormatting>
  <conditionalFormatting sqref="H46">
    <cfRule type="cellIs" dxfId="1553" priority="993" operator="equal">
      <formula>0</formula>
    </cfRule>
    <cfRule type="cellIs" dxfId="1552" priority="994" operator="lessThan">
      <formula>0</formula>
    </cfRule>
    <cfRule type="cellIs" dxfId="1551" priority="995" operator="greaterThan">
      <formula>0</formula>
    </cfRule>
  </conditionalFormatting>
  <conditionalFormatting sqref="H50">
    <cfRule type="cellIs" dxfId="1550" priority="990" operator="equal">
      <formula>0</formula>
    </cfRule>
    <cfRule type="cellIs" dxfId="1549" priority="991" operator="lessThan">
      <formula>0</formula>
    </cfRule>
    <cfRule type="cellIs" dxfId="1548" priority="992" operator="greaterThan">
      <formula>0</formula>
    </cfRule>
  </conditionalFormatting>
  <conditionalFormatting sqref="H56">
    <cfRule type="cellIs" dxfId="1547" priority="987" operator="equal">
      <formula>0</formula>
    </cfRule>
    <cfRule type="cellIs" dxfId="1546" priority="988" operator="lessThan">
      <formula>0</formula>
    </cfRule>
    <cfRule type="cellIs" dxfId="1545" priority="989" operator="greaterThan">
      <formula>0</formula>
    </cfRule>
  </conditionalFormatting>
  <conditionalFormatting sqref="H58">
    <cfRule type="cellIs" dxfId="1544" priority="984" operator="equal">
      <formula>0</formula>
    </cfRule>
    <cfRule type="cellIs" dxfId="1543" priority="985" operator="lessThan">
      <formula>0</formula>
    </cfRule>
    <cfRule type="cellIs" dxfId="1542" priority="986" operator="greaterThan">
      <formula>0</formula>
    </cfRule>
  </conditionalFormatting>
  <conditionalFormatting sqref="H46">
    <cfRule type="cellIs" dxfId="1541" priority="981" operator="equal">
      <formula>0</formula>
    </cfRule>
    <cfRule type="cellIs" dxfId="1540" priority="982" operator="lessThan">
      <formula>0</formula>
    </cfRule>
    <cfRule type="cellIs" dxfId="1539" priority="983" operator="greaterThan">
      <formula>0</formula>
    </cfRule>
  </conditionalFormatting>
  <conditionalFormatting sqref="H50">
    <cfRule type="cellIs" dxfId="1538" priority="978" operator="equal">
      <formula>0</formula>
    </cfRule>
    <cfRule type="cellIs" dxfId="1537" priority="979" operator="lessThan">
      <formula>0</formula>
    </cfRule>
    <cfRule type="cellIs" dxfId="1536" priority="980" operator="greaterThan">
      <formula>0</formula>
    </cfRule>
  </conditionalFormatting>
  <conditionalFormatting sqref="H56">
    <cfRule type="cellIs" dxfId="1535" priority="975" operator="equal">
      <formula>0</formula>
    </cfRule>
    <cfRule type="cellIs" dxfId="1534" priority="976" operator="lessThan">
      <formula>0</formula>
    </cfRule>
    <cfRule type="cellIs" dxfId="1533" priority="977" operator="greaterThan">
      <formula>0</formula>
    </cfRule>
  </conditionalFormatting>
  <conditionalFormatting sqref="H58">
    <cfRule type="cellIs" dxfId="1532" priority="972" operator="equal">
      <formula>0</formula>
    </cfRule>
    <cfRule type="cellIs" dxfId="1531" priority="973" operator="lessThan">
      <formula>0</formula>
    </cfRule>
    <cfRule type="cellIs" dxfId="1530" priority="974" operator="greaterThan">
      <formula>0</formula>
    </cfRule>
  </conditionalFormatting>
  <conditionalFormatting sqref="H35">
    <cfRule type="cellIs" dxfId="1529" priority="969" operator="equal">
      <formula>0</formula>
    </cfRule>
    <cfRule type="cellIs" dxfId="1528" priority="970" operator="lessThan">
      <formula>0</formula>
    </cfRule>
    <cfRule type="cellIs" dxfId="1527" priority="971" operator="greaterThan">
      <formula>0</formula>
    </cfRule>
  </conditionalFormatting>
  <conditionalFormatting sqref="H37">
    <cfRule type="cellIs" dxfId="1526" priority="966" operator="equal">
      <formula>0</formula>
    </cfRule>
    <cfRule type="cellIs" dxfId="1525" priority="967" operator="lessThan">
      <formula>0</formula>
    </cfRule>
    <cfRule type="cellIs" dxfId="1524" priority="968" operator="greaterThan">
      <formula>0</formula>
    </cfRule>
  </conditionalFormatting>
  <conditionalFormatting sqref="H39:H44">
    <cfRule type="cellIs" dxfId="1523" priority="963" operator="equal">
      <formula>0</formula>
    </cfRule>
    <cfRule type="cellIs" dxfId="1522" priority="964" operator="lessThan">
      <formula>0</formula>
    </cfRule>
    <cfRule type="cellIs" dxfId="1521" priority="965" operator="greaterThan">
      <formula>0</formula>
    </cfRule>
  </conditionalFormatting>
  <conditionalFormatting sqref="H46">
    <cfRule type="cellIs" dxfId="1520" priority="960" operator="equal">
      <formula>0</formula>
    </cfRule>
    <cfRule type="cellIs" dxfId="1519" priority="961" operator="lessThan">
      <formula>0</formula>
    </cfRule>
    <cfRule type="cellIs" dxfId="1518" priority="962" operator="greaterThan">
      <formula>0</formula>
    </cfRule>
  </conditionalFormatting>
  <conditionalFormatting sqref="H48">
    <cfRule type="cellIs" dxfId="1517" priority="957" operator="equal">
      <formula>0</formula>
    </cfRule>
    <cfRule type="cellIs" dxfId="1516" priority="958" operator="lessThan">
      <formula>0</formula>
    </cfRule>
    <cfRule type="cellIs" dxfId="1515" priority="959" operator="greaterThan">
      <formula>0</formula>
    </cfRule>
  </conditionalFormatting>
  <conditionalFormatting sqref="H50">
    <cfRule type="cellIs" dxfId="1514" priority="954" operator="equal">
      <formula>0</formula>
    </cfRule>
    <cfRule type="cellIs" dxfId="1513" priority="955" operator="lessThan">
      <formula>0</formula>
    </cfRule>
    <cfRule type="cellIs" dxfId="1512" priority="956" operator="greaterThan">
      <formula>0</formula>
    </cfRule>
  </conditionalFormatting>
  <conditionalFormatting sqref="H50">
    <cfRule type="cellIs" dxfId="1511" priority="951" operator="equal">
      <formula>0</formula>
    </cfRule>
    <cfRule type="cellIs" dxfId="1510" priority="952" operator="lessThan">
      <formula>0</formula>
    </cfRule>
    <cfRule type="cellIs" dxfId="1509" priority="953" operator="greaterThan">
      <formula>0</formula>
    </cfRule>
  </conditionalFormatting>
  <conditionalFormatting sqref="H50">
    <cfRule type="cellIs" dxfId="1508" priority="948" operator="equal">
      <formula>0</formula>
    </cfRule>
    <cfRule type="cellIs" dxfId="1507" priority="949" operator="lessThan">
      <formula>0</formula>
    </cfRule>
    <cfRule type="cellIs" dxfId="1506" priority="950" operator="greaterThan">
      <formula>0</formula>
    </cfRule>
  </conditionalFormatting>
  <conditionalFormatting sqref="H52">
    <cfRule type="cellIs" dxfId="1505" priority="945" operator="equal">
      <formula>0</formula>
    </cfRule>
    <cfRule type="cellIs" dxfId="1504" priority="946" operator="lessThan">
      <formula>0</formula>
    </cfRule>
    <cfRule type="cellIs" dxfId="1503" priority="947" operator="greaterThan">
      <formula>0</formula>
    </cfRule>
  </conditionalFormatting>
  <conditionalFormatting sqref="H54">
    <cfRule type="cellIs" dxfId="1502" priority="942" operator="equal">
      <formula>0</formula>
    </cfRule>
    <cfRule type="cellIs" dxfId="1501" priority="943" operator="lessThan">
      <formula>0</formula>
    </cfRule>
    <cfRule type="cellIs" dxfId="1500" priority="944" operator="greaterThan">
      <formula>0</formula>
    </cfRule>
  </conditionalFormatting>
  <conditionalFormatting sqref="H56">
    <cfRule type="cellIs" dxfId="1499" priority="939" operator="equal">
      <formula>0</formula>
    </cfRule>
    <cfRule type="cellIs" dxfId="1498" priority="940" operator="lessThan">
      <formula>0</formula>
    </cfRule>
    <cfRule type="cellIs" dxfId="1497" priority="941" operator="greaterThan">
      <formula>0</formula>
    </cfRule>
  </conditionalFormatting>
  <conditionalFormatting sqref="H56">
    <cfRule type="cellIs" dxfId="1496" priority="936" operator="equal">
      <formula>0</formula>
    </cfRule>
    <cfRule type="cellIs" dxfId="1495" priority="937" operator="lessThan">
      <formula>0</formula>
    </cfRule>
    <cfRule type="cellIs" dxfId="1494" priority="938" operator="greaterThan">
      <formula>0</formula>
    </cfRule>
  </conditionalFormatting>
  <conditionalFormatting sqref="H56">
    <cfRule type="cellIs" dxfId="1493" priority="933" operator="equal">
      <formula>0</formula>
    </cfRule>
    <cfRule type="cellIs" dxfId="1492" priority="934" operator="lessThan">
      <formula>0</formula>
    </cfRule>
    <cfRule type="cellIs" dxfId="1491" priority="935" operator="greaterThan">
      <formula>0</formula>
    </cfRule>
  </conditionalFormatting>
  <conditionalFormatting sqref="H56">
    <cfRule type="cellIs" dxfId="1490" priority="930" operator="equal">
      <formula>0</formula>
    </cfRule>
    <cfRule type="cellIs" dxfId="1489" priority="931" operator="lessThan">
      <formula>0</formula>
    </cfRule>
    <cfRule type="cellIs" dxfId="1488" priority="932" operator="greaterThan">
      <formula>0</formula>
    </cfRule>
  </conditionalFormatting>
  <conditionalFormatting sqref="H56">
    <cfRule type="cellIs" dxfId="1487" priority="927" operator="equal">
      <formula>0</formula>
    </cfRule>
    <cfRule type="cellIs" dxfId="1486" priority="928" operator="lessThan">
      <formula>0</formula>
    </cfRule>
    <cfRule type="cellIs" dxfId="1485" priority="929" operator="greaterThan">
      <formula>0</formula>
    </cfRule>
  </conditionalFormatting>
  <conditionalFormatting sqref="H58">
    <cfRule type="cellIs" dxfId="1484" priority="924" operator="equal">
      <formula>0</formula>
    </cfRule>
    <cfRule type="cellIs" dxfId="1483" priority="925" operator="lessThan">
      <formula>0</formula>
    </cfRule>
    <cfRule type="cellIs" dxfId="1482" priority="926" operator="greaterThan">
      <formula>0</formula>
    </cfRule>
  </conditionalFormatting>
  <conditionalFormatting sqref="H58">
    <cfRule type="cellIs" dxfId="1481" priority="921" operator="equal">
      <formula>0</formula>
    </cfRule>
    <cfRule type="cellIs" dxfId="1480" priority="922" operator="lessThan">
      <formula>0</formula>
    </cfRule>
    <cfRule type="cellIs" dxfId="1479" priority="923" operator="greaterThan">
      <formula>0</formula>
    </cfRule>
  </conditionalFormatting>
  <conditionalFormatting sqref="H58">
    <cfRule type="cellIs" dxfId="1478" priority="918" operator="equal">
      <formula>0</formula>
    </cfRule>
    <cfRule type="cellIs" dxfId="1477" priority="919" operator="lessThan">
      <formula>0</formula>
    </cfRule>
    <cfRule type="cellIs" dxfId="1476" priority="920" operator="greaterThan">
      <formula>0</formula>
    </cfRule>
  </conditionalFormatting>
  <conditionalFormatting sqref="H58">
    <cfRule type="cellIs" dxfId="1475" priority="915" operator="equal">
      <formula>0</formula>
    </cfRule>
    <cfRule type="cellIs" dxfId="1474" priority="916" operator="lessThan">
      <formula>0</formula>
    </cfRule>
    <cfRule type="cellIs" dxfId="1473" priority="917" operator="greaterThan">
      <formula>0</formula>
    </cfRule>
  </conditionalFormatting>
  <conditionalFormatting sqref="H58">
    <cfRule type="cellIs" dxfId="1472" priority="912" operator="equal">
      <formula>0</formula>
    </cfRule>
    <cfRule type="cellIs" dxfId="1471" priority="913" operator="lessThan">
      <formula>0</formula>
    </cfRule>
    <cfRule type="cellIs" dxfId="1470" priority="914" operator="greaterThan">
      <formula>0</formula>
    </cfRule>
  </conditionalFormatting>
  <conditionalFormatting sqref="H5:H58">
    <cfRule type="containsText" dxfId="1469" priority="911" operator="containsText" text="N/A">
      <formula>NOT(ISERROR(SEARCH("N/A",H5)))</formula>
    </cfRule>
  </conditionalFormatting>
  <conditionalFormatting sqref="K5:K34 K36:K38 K45:K47 K49:K51 K53 K55:K58">
    <cfRule type="cellIs" dxfId="1468" priority="908" operator="equal">
      <formula>0</formula>
    </cfRule>
    <cfRule type="cellIs" dxfId="1467" priority="909" operator="lessThan">
      <formula>0</formula>
    </cfRule>
    <cfRule type="cellIs" dxfId="1466" priority="910" operator="greaterThan">
      <formula>0</formula>
    </cfRule>
  </conditionalFormatting>
  <conditionalFormatting sqref="K20:K33">
    <cfRule type="cellIs" dxfId="1465" priority="905" operator="equal">
      <formula>0</formula>
    </cfRule>
    <cfRule type="cellIs" dxfId="1464" priority="906" operator="lessThan">
      <formula>0</formula>
    </cfRule>
    <cfRule type="cellIs" dxfId="1463" priority="907" operator="greaterThan">
      <formula>0</formula>
    </cfRule>
  </conditionalFormatting>
  <conditionalFormatting sqref="K46">
    <cfRule type="cellIs" dxfId="1462" priority="902" operator="equal">
      <formula>0</formula>
    </cfRule>
    <cfRule type="cellIs" dxfId="1461" priority="903" operator="lessThan">
      <formula>0</formula>
    </cfRule>
    <cfRule type="cellIs" dxfId="1460" priority="904" operator="greaterThan">
      <formula>0</formula>
    </cfRule>
  </conditionalFormatting>
  <conditionalFormatting sqref="K50">
    <cfRule type="cellIs" dxfId="1459" priority="899" operator="equal">
      <formula>0</formula>
    </cfRule>
    <cfRule type="cellIs" dxfId="1458" priority="900" operator="lessThan">
      <formula>0</formula>
    </cfRule>
    <cfRule type="cellIs" dxfId="1457" priority="901" operator="greaterThan">
      <formula>0</formula>
    </cfRule>
  </conditionalFormatting>
  <conditionalFormatting sqref="K56">
    <cfRule type="cellIs" dxfId="1456" priority="896" operator="equal">
      <formula>0</formula>
    </cfRule>
    <cfRule type="cellIs" dxfId="1455" priority="897" operator="lessThan">
      <formula>0</formula>
    </cfRule>
    <cfRule type="cellIs" dxfId="1454" priority="898" operator="greaterThan">
      <formula>0</formula>
    </cfRule>
  </conditionalFormatting>
  <conditionalFormatting sqref="K58">
    <cfRule type="cellIs" dxfId="1453" priority="893" operator="equal">
      <formula>0</formula>
    </cfRule>
    <cfRule type="cellIs" dxfId="1452" priority="894" operator="lessThan">
      <formula>0</formula>
    </cfRule>
    <cfRule type="cellIs" dxfId="1451" priority="895" operator="greaterThan">
      <formula>0</formula>
    </cfRule>
  </conditionalFormatting>
  <conditionalFormatting sqref="K46">
    <cfRule type="cellIs" dxfId="1450" priority="890" operator="equal">
      <formula>0</formula>
    </cfRule>
    <cfRule type="cellIs" dxfId="1449" priority="891" operator="lessThan">
      <formula>0</formula>
    </cfRule>
    <cfRule type="cellIs" dxfId="1448" priority="892" operator="greaterThan">
      <formula>0</formula>
    </cfRule>
  </conditionalFormatting>
  <conditionalFormatting sqref="K50">
    <cfRule type="cellIs" dxfId="1447" priority="887" operator="equal">
      <formula>0</formula>
    </cfRule>
    <cfRule type="cellIs" dxfId="1446" priority="888" operator="lessThan">
      <formula>0</formula>
    </cfRule>
    <cfRule type="cellIs" dxfId="1445" priority="889" operator="greaterThan">
      <formula>0</formula>
    </cfRule>
  </conditionalFormatting>
  <conditionalFormatting sqref="K56">
    <cfRule type="cellIs" dxfId="1444" priority="884" operator="equal">
      <formula>0</formula>
    </cfRule>
    <cfRule type="cellIs" dxfId="1443" priority="885" operator="lessThan">
      <formula>0</formula>
    </cfRule>
    <cfRule type="cellIs" dxfId="1442" priority="886" operator="greaterThan">
      <formula>0</formula>
    </cfRule>
  </conditionalFormatting>
  <conditionalFormatting sqref="K58">
    <cfRule type="cellIs" dxfId="1441" priority="881" operator="equal">
      <formula>0</formula>
    </cfRule>
    <cfRule type="cellIs" dxfId="1440" priority="882" operator="lessThan">
      <formula>0</formula>
    </cfRule>
    <cfRule type="cellIs" dxfId="1439" priority="883" operator="greaterThan">
      <formula>0</formula>
    </cfRule>
  </conditionalFormatting>
  <conditionalFormatting sqref="K35">
    <cfRule type="cellIs" dxfId="1438" priority="878" operator="equal">
      <formula>0</formula>
    </cfRule>
    <cfRule type="cellIs" dxfId="1437" priority="879" operator="lessThan">
      <formula>0</formula>
    </cfRule>
    <cfRule type="cellIs" dxfId="1436" priority="880" operator="greaterThan">
      <formula>0</formula>
    </cfRule>
  </conditionalFormatting>
  <conditionalFormatting sqref="K37">
    <cfRule type="cellIs" dxfId="1435" priority="875" operator="equal">
      <formula>0</formula>
    </cfRule>
    <cfRule type="cellIs" dxfId="1434" priority="876" operator="lessThan">
      <formula>0</formula>
    </cfRule>
    <cfRule type="cellIs" dxfId="1433" priority="877" operator="greaterThan">
      <formula>0</formula>
    </cfRule>
  </conditionalFormatting>
  <conditionalFormatting sqref="K39:K44">
    <cfRule type="cellIs" dxfId="1432" priority="872" operator="equal">
      <formula>0</formula>
    </cfRule>
    <cfRule type="cellIs" dxfId="1431" priority="873" operator="lessThan">
      <formula>0</formula>
    </cfRule>
    <cfRule type="cellIs" dxfId="1430" priority="874" operator="greaterThan">
      <formula>0</formula>
    </cfRule>
  </conditionalFormatting>
  <conditionalFormatting sqref="K46">
    <cfRule type="cellIs" dxfId="1429" priority="869" operator="equal">
      <formula>0</formula>
    </cfRule>
    <cfRule type="cellIs" dxfId="1428" priority="870" operator="lessThan">
      <formula>0</formula>
    </cfRule>
    <cfRule type="cellIs" dxfId="1427" priority="871" operator="greaterThan">
      <formula>0</formula>
    </cfRule>
  </conditionalFormatting>
  <conditionalFormatting sqref="K48">
    <cfRule type="cellIs" dxfId="1426" priority="866" operator="equal">
      <formula>0</formula>
    </cfRule>
    <cfRule type="cellIs" dxfId="1425" priority="867" operator="lessThan">
      <formula>0</formula>
    </cfRule>
    <cfRule type="cellIs" dxfId="1424" priority="868" operator="greaterThan">
      <formula>0</formula>
    </cfRule>
  </conditionalFormatting>
  <conditionalFormatting sqref="K50">
    <cfRule type="cellIs" dxfId="1423" priority="863" operator="equal">
      <formula>0</formula>
    </cfRule>
    <cfRule type="cellIs" dxfId="1422" priority="864" operator="lessThan">
      <formula>0</formula>
    </cfRule>
    <cfRule type="cellIs" dxfId="1421" priority="865" operator="greaterThan">
      <formula>0</formula>
    </cfRule>
  </conditionalFormatting>
  <conditionalFormatting sqref="K50">
    <cfRule type="cellIs" dxfId="1420" priority="860" operator="equal">
      <formula>0</formula>
    </cfRule>
    <cfRule type="cellIs" dxfId="1419" priority="861" operator="lessThan">
      <formula>0</formula>
    </cfRule>
    <cfRule type="cellIs" dxfId="1418" priority="862" operator="greaterThan">
      <formula>0</formula>
    </cfRule>
  </conditionalFormatting>
  <conditionalFormatting sqref="K50">
    <cfRule type="cellIs" dxfId="1417" priority="857" operator="equal">
      <formula>0</formula>
    </cfRule>
    <cfRule type="cellIs" dxfId="1416" priority="858" operator="lessThan">
      <formula>0</formula>
    </cfRule>
    <cfRule type="cellIs" dxfId="1415" priority="859" operator="greaterThan">
      <formula>0</formula>
    </cfRule>
  </conditionalFormatting>
  <conditionalFormatting sqref="K52">
    <cfRule type="cellIs" dxfId="1414" priority="854" operator="equal">
      <formula>0</formula>
    </cfRule>
    <cfRule type="cellIs" dxfId="1413" priority="855" operator="lessThan">
      <formula>0</formula>
    </cfRule>
    <cfRule type="cellIs" dxfId="1412" priority="856" operator="greaterThan">
      <formula>0</formula>
    </cfRule>
  </conditionalFormatting>
  <conditionalFormatting sqref="K54">
    <cfRule type="cellIs" dxfId="1411" priority="851" operator="equal">
      <formula>0</formula>
    </cfRule>
    <cfRule type="cellIs" dxfId="1410" priority="852" operator="lessThan">
      <formula>0</formula>
    </cfRule>
    <cfRule type="cellIs" dxfId="1409" priority="853" operator="greaterThan">
      <formula>0</formula>
    </cfRule>
  </conditionalFormatting>
  <conditionalFormatting sqref="K56">
    <cfRule type="cellIs" dxfId="1408" priority="848" operator="equal">
      <formula>0</formula>
    </cfRule>
    <cfRule type="cellIs" dxfId="1407" priority="849" operator="lessThan">
      <formula>0</formula>
    </cfRule>
    <cfRule type="cellIs" dxfId="1406" priority="850" operator="greaterThan">
      <formula>0</formula>
    </cfRule>
  </conditionalFormatting>
  <conditionalFormatting sqref="K56">
    <cfRule type="cellIs" dxfId="1405" priority="845" operator="equal">
      <formula>0</formula>
    </cfRule>
    <cfRule type="cellIs" dxfId="1404" priority="846" operator="lessThan">
      <formula>0</formula>
    </cfRule>
    <cfRule type="cellIs" dxfId="1403" priority="847" operator="greaterThan">
      <formula>0</formula>
    </cfRule>
  </conditionalFormatting>
  <conditionalFormatting sqref="K56">
    <cfRule type="cellIs" dxfId="1402" priority="842" operator="equal">
      <formula>0</formula>
    </cfRule>
    <cfRule type="cellIs" dxfId="1401" priority="843" operator="lessThan">
      <formula>0</formula>
    </cfRule>
    <cfRule type="cellIs" dxfId="1400" priority="844" operator="greaterThan">
      <formula>0</formula>
    </cfRule>
  </conditionalFormatting>
  <conditionalFormatting sqref="K56">
    <cfRule type="cellIs" dxfId="1399" priority="839" operator="equal">
      <formula>0</formula>
    </cfRule>
    <cfRule type="cellIs" dxfId="1398" priority="840" operator="lessThan">
      <formula>0</formula>
    </cfRule>
    <cfRule type="cellIs" dxfId="1397" priority="841" operator="greaterThan">
      <formula>0</formula>
    </cfRule>
  </conditionalFormatting>
  <conditionalFormatting sqref="K56">
    <cfRule type="cellIs" dxfId="1396" priority="836" operator="equal">
      <formula>0</formula>
    </cfRule>
    <cfRule type="cellIs" dxfId="1395" priority="837" operator="lessThan">
      <formula>0</formula>
    </cfRule>
    <cfRule type="cellIs" dxfId="1394" priority="838" operator="greaterThan">
      <formula>0</formula>
    </cfRule>
  </conditionalFormatting>
  <conditionalFormatting sqref="K58">
    <cfRule type="cellIs" dxfId="1393" priority="833" operator="equal">
      <formula>0</formula>
    </cfRule>
    <cfRule type="cellIs" dxfId="1392" priority="834" operator="lessThan">
      <formula>0</formula>
    </cfRule>
    <cfRule type="cellIs" dxfId="1391" priority="835" operator="greaterThan">
      <formula>0</formula>
    </cfRule>
  </conditionalFormatting>
  <conditionalFormatting sqref="K58">
    <cfRule type="cellIs" dxfId="1390" priority="830" operator="equal">
      <formula>0</formula>
    </cfRule>
    <cfRule type="cellIs" dxfId="1389" priority="831" operator="lessThan">
      <formula>0</formula>
    </cfRule>
    <cfRule type="cellIs" dxfId="1388" priority="832" operator="greaterThan">
      <formula>0</formula>
    </cfRule>
  </conditionalFormatting>
  <conditionalFormatting sqref="K58">
    <cfRule type="cellIs" dxfId="1387" priority="827" operator="equal">
      <formula>0</formula>
    </cfRule>
    <cfRule type="cellIs" dxfId="1386" priority="828" operator="lessThan">
      <formula>0</formula>
    </cfRule>
    <cfRule type="cellIs" dxfId="1385" priority="829" operator="greaterThan">
      <formula>0</formula>
    </cfRule>
  </conditionalFormatting>
  <conditionalFormatting sqref="K58">
    <cfRule type="cellIs" dxfId="1384" priority="824" operator="equal">
      <formula>0</formula>
    </cfRule>
    <cfRule type="cellIs" dxfId="1383" priority="825" operator="lessThan">
      <formula>0</formula>
    </cfRule>
    <cfRule type="cellIs" dxfId="1382" priority="826" operator="greaterThan">
      <formula>0</formula>
    </cfRule>
  </conditionalFormatting>
  <conditionalFormatting sqref="K58">
    <cfRule type="cellIs" dxfId="1381" priority="821" operator="equal">
      <formula>0</formula>
    </cfRule>
    <cfRule type="cellIs" dxfId="1380" priority="822" operator="lessThan">
      <formula>0</formula>
    </cfRule>
    <cfRule type="cellIs" dxfId="1379" priority="823" operator="greaterThan">
      <formula>0</formula>
    </cfRule>
  </conditionalFormatting>
  <conditionalFormatting sqref="K5:K58">
    <cfRule type="containsText" dxfId="1378" priority="820" operator="containsText" text="N/A">
      <formula>NOT(ISERROR(SEARCH("N/A",K5)))</formula>
    </cfRule>
  </conditionalFormatting>
  <conditionalFormatting sqref="N5:N34 N36:N38 N45:N47 N49:N51 N53 N55:N58">
    <cfRule type="cellIs" dxfId="1377" priority="817" operator="equal">
      <formula>0</formula>
    </cfRule>
    <cfRule type="cellIs" dxfId="1376" priority="818" operator="lessThan">
      <formula>0</formula>
    </cfRule>
    <cfRule type="cellIs" dxfId="1375" priority="819" operator="greaterThan">
      <formula>0</formula>
    </cfRule>
  </conditionalFormatting>
  <conditionalFormatting sqref="N20:N33">
    <cfRule type="cellIs" dxfId="1374" priority="814" operator="equal">
      <formula>0</formula>
    </cfRule>
    <cfRule type="cellIs" dxfId="1373" priority="815" operator="lessThan">
      <formula>0</formula>
    </cfRule>
    <cfRule type="cellIs" dxfId="1372" priority="816" operator="greaterThan">
      <formula>0</formula>
    </cfRule>
  </conditionalFormatting>
  <conditionalFormatting sqref="N46">
    <cfRule type="cellIs" dxfId="1371" priority="811" operator="equal">
      <formula>0</formula>
    </cfRule>
    <cfRule type="cellIs" dxfId="1370" priority="812" operator="lessThan">
      <formula>0</formula>
    </cfRule>
    <cfRule type="cellIs" dxfId="1369" priority="813" operator="greaterThan">
      <formula>0</formula>
    </cfRule>
  </conditionalFormatting>
  <conditionalFormatting sqref="N50">
    <cfRule type="cellIs" dxfId="1368" priority="808" operator="equal">
      <formula>0</formula>
    </cfRule>
    <cfRule type="cellIs" dxfId="1367" priority="809" operator="lessThan">
      <formula>0</formula>
    </cfRule>
    <cfRule type="cellIs" dxfId="1366" priority="810" operator="greaterThan">
      <formula>0</formula>
    </cfRule>
  </conditionalFormatting>
  <conditionalFormatting sqref="N56">
    <cfRule type="cellIs" dxfId="1365" priority="805" operator="equal">
      <formula>0</formula>
    </cfRule>
    <cfRule type="cellIs" dxfId="1364" priority="806" operator="lessThan">
      <formula>0</formula>
    </cfRule>
    <cfRule type="cellIs" dxfId="1363" priority="807" operator="greaterThan">
      <formula>0</formula>
    </cfRule>
  </conditionalFormatting>
  <conditionalFormatting sqref="N58">
    <cfRule type="cellIs" dxfId="1362" priority="802" operator="equal">
      <formula>0</formula>
    </cfRule>
    <cfRule type="cellIs" dxfId="1361" priority="803" operator="lessThan">
      <formula>0</formula>
    </cfRule>
    <cfRule type="cellIs" dxfId="1360" priority="804" operator="greaterThan">
      <formula>0</formula>
    </cfRule>
  </conditionalFormatting>
  <conditionalFormatting sqref="N46">
    <cfRule type="cellIs" dxfId="1359" priority="799" operator="equal">
      <formula>0</formula>
    </cfRule>
    <cfRule type="cellIs" dxfId="1358" priority="800" operator="lessThan">
      <formula>0</formula>
    </cfRule>
    <cfRule type="cellIs" dxfId="1357" priority="801" operator="greaterThan">
      <formula>0</formula>
    </cfRule>
  </conditionalFormatting>
  <conditionalFormatting sqref="N50">
    <cfRule type="cellIs" dxfId="1356" priority="796" operator="equal">
      <formula>0</formula>
    </cfRule>
    <cfRule type="cellIs" dxfId="1355" priority="797" operator="lessThan">
      <formula>0</formula>
    </cfRule>
    <cfRule type="cellIs" dxfId="1354" priority="798" operator="greaterThan">
      <formula>0</formula>
    </cfRule>
  </conditionalFormatting>
  <conditionalFormatting sqref="N56">
    <cfRule type="cellIs" dxfId="1353" priority="793" operator="equal">
      <formula>0</formula>
    </cfRule>
    <cfRule type="cellIs" dxfId="1352" priority="794" operator="lessThan">
      <formula>0</formula>
    </cfRule>
    <cfRule type="cellIs" dxfId="1351" priority="795" operator="greaterThan">
      <formula>0</formula>
    </cfRule>
  </conditionalFormatting>
  <conditionalFormatting sqref="N58">
    <cfRule type="cellIs" dxfId="1350" priority="790" operator="equal">
      <formula>0</formula>
    </cfRule>
    <cfRule type="cellIs" dxfId="1349" priority="791" operator="lessThan">
      <formula>0</formula>
    </cfRule>
    <cfRule type="cellIs" dxfId="1348" priority="792" operator="greaterThan">
      <formula>0</formula>
    </cfRule>
  </conditionalFormatting>
  <conditionalFormatting sqref="N35">
    <cfRule type="cellIs" dxfId="1347" priority="787" operator="equal">
      <formula>0</formula>
    </cfRule>
    <cfRule type="cellIs" dxfId="1346" priority="788" operator="lessThan">
      <formula>0</formula>
    </cfRule>
    <cfRule type="cellIs" dxfId="1345" priority="789" operator="greaterThan">
      <formula>0</formula>
    </cfRule>
  </conditionalFormatting>
  <conditionalFormatting sqref="N37">
    <cfRule type="cellIs" dxfId="1344" priority="784" operator="equal">
      <formula>0</formula>
    </cfRule>
    <cfRule type="cellIs" dxfId="1343" priority="785" operator="lessThan">
      <formula>0</formula>
    </cfRule>
    <cfRule type="cellIs" dxfId="1342" priority="786" operator="greaterThan">
      <formula>0</formula>
    </cfRule>
  </conditionalFormatting>
  <conditionalFormatting sqref="N39:N44">
    <cfRule type="cellIs" dxfId="1341" priority="781" operator="equal">
      <formula>0</formula>
    </cfRule>
    <cfRule type="cellIs" dxfId="1340" priority="782" operator="lessThan">
      <formula>0</formula>
    </cfRule>
    <cfRule type="cellIs" dxfId="1339" priority="783" operator="greaterThan">
      <formula>0</formula>
    </cfRule>
  </conditionalFormatting>
  <conditionalFormatting sqref="N46">
    <cfRule type="cellIs" dxfId="1338" priority="778" operator="equal">
      <formula>0</formula>
    </cfRule>
    <cfRule type="cellIs" dxfId="1337" priority="779" operator="lessThan">
      <formula>0</formula>
    </cfRule>
    <cfRule type="cellIs" dxfId="1336" priority="780" operator="greaterThan">
      <formula>0</formula>
    </cfRule>
  </conditionalFormatting>
  <conditionalFormatting sqref="N48">
    <cfRule type="cellIs" dxfId="1335" priority="775" operator="equal">
      <formula>0</formula>
    </cfRule>
    <cfRule type="cellIs" dxfId="1334" priority="776" operator="lessThan">
      <formula>0</formula>
    </cfRule>
    <cfRule type="cellIs" dxfId="1333" priority="777" operator="greaterThan">
      <formula>0</formula>
    </cfRule>
  </conditionalFormatting>
  <conditionalFormatting sqref="N50">
    <cfRule type="cellIs" dxfId="1332" priority="772" operator="equal">
      <formula>0</formula>
    </cfRule>
    <cfRule type="cellIs" dxfId="1331" priority="773" operator="lessThan">
      <formula>0</formula>
    </cfRule>
    <cfRule type="cellIs" dxfId="1330" priority="774" operator="greaterThan">
      <formula>0</formula>
    </cfRule>
  </conditionalFormatting>
  <conditionalFormatting sqref="N50">
    <cfRule type="cellIs" dxfId="1329" priority="769" operator="equal">
      <formula>0</formula>
    </cfRule>
    <cfRule type="cellIs" dxfId="1328" priority="770" operator="lessThan">
      <formula>0</formula>
    </cfRule>
    <cfRule type="cellIs" dxfId="1327" priority="771" operator="greaterThan">
      <formula>0</formula>
    </cfRule>
  </conditionalFormatting>
  <conditionalFormatting sqref="N50">
    <cfRule type="cellIs" dxfId="1326" priority="766" operator="equal">
      <formula>0</formula>
    </cfRule>
    <cfRule type="cellIs" dxfId="1325" priority="767" operator="lessThan">
      <formula>0</formula>
    </cfRule>
    <cfRule type="cellIs" dxfId="1324" priority="768" operator="greaterThan">
      <formula>0</formula>
    </cfRule>
  </conditionalFormatting>
  <conditionalFormatting sqref="N52">
    <cfRule type="cellIs" dxfId="1323" priority="763" operator="equal">
      <formula>0</formula>
    </cfRule>
    <cfRule type="cellIs" dxfId="1322" priority="764" operator="lessThan">
      <formula>0</formula>
    </cfRule>
    <cfRule type="cellIs" dxfId="1321" priority="765" operator="greaterThan">
      <formula>0</formula>
    </cfRule>
  </conditionalFormatting>
  <conditionalFormatting sqref="N54">
    <cfRule type="cellIs" dxfId="1320" priority="760" operator="equal">
      <formula>0</formula>
    </cfRule>
    <cfRule type="cellIs" dxfId="1319" priority="761" operator="lessThan">
      <formula>0</formula>
    </cfRule>
    <cfRule type="cellIs" dxfId="1318" priority="762" operator="greaterThan">
      <formula>0</formula>
    </cfRule>
  </conditionalFormatting>
  <conditionalFormatting sqref="N56">
    <cfRule type="cellIs" dxfId="1317" priority="757" operator="equal">
      <formula>0</formula>
    </cfRule>
    <cfRule type="cellIs" dxfId="1316" priority="758" operator="lessThan">
      <formula>0</formula>
    </cfRule>
    <cfRule type="cellIs" dxfId="1315" priority="759" operator="greaterThan">
      <formula>0</formula>
    </cfRule>
  </conditionalFormatting>
  <conditionalFormatting sqref="N56">
    <cfRule type="cellIs" dxfId="1314" priority="754" operator="equal">
      <formula>0</formula>
    </cfRule>
    <cfRule type="cellIs" dxfId="1313" priority="755" operator="lessThan">
      <formula>0</formula>
    </cfRule>
    <cfRule type="cellIs" dxfId="1312" priority="756" operator="greaterThan">
      <formula>0</formula>
    </cfRule>
  </conditionalFormatting>
  <conditionalFormatting sqref="N56">
    <cfRule type="cellIs" dxfId="1311" priority="751" operator="equal">
      <formula>0</formula>
    </cfRule>
    <cfRule type="cellIs" dxfId="1310" priority="752" operator="lessThan">
      <formula>0</formula>
    </cfRule>
    <cfRule type="cellIs" dxfId="1309" priority="753" operator="greaterThan">
      <formula>0</formula>
    </cfRule>
  </conditionalFormatting>
  <conditionalFormatting sqref="N56">
    <cfRule type="cellIs" dxfId="1308" priority="748" operator="equal">
      <formula>0</formula>
    </cfRule>
    <cfRule type="cellIs" dxfId="1307" priority="749" operator="lessThan">
      <formula>0</formula>
    </cfRule>
    <cfRule type="cellIs" dxfId="1306" priority="750" operator="greaterThan">
      <formula>0</formula>
    </cfRule>
  </conditionalFormatting>
  <conditionalFormatting sqref="N56">
    <cfRule type="cellIs" dxfId="1305" priority="745" operator="equal">
      <formula>0</formula>
    </cfRule>
    <cfRule type="cellIs" dxfId="1304" priority="746" operator="lessThan">
      <formula>0</formula>
    </cfRule>
    <cfRule type="cellIs" dxfId="1303" priority="747" operator="greaterThan">
      <formula>0</formula>
    </cfRule>
  </conditionalFormatting>
  <conditionalFormatting sqref="N58">
    <cfRule type="cellIs" dxfId="1302" priority="742" operator="equal">
      <formula>0</formula>
    </cfRule>
    <cfRule type="cellIs" dxfId="1301" priority="743" operator="lessThan">
      <formula>0</formula>
    </cfRule>
    <cfRule type="cellIs" dxfId="1300" priority="744" operator="greaterThan">
      <formula>0</formula>
    </cfRule>
  </conditionalFormatting>
  <conditionalFormatting sqref="N58">
    <cfRule type="cellIs" dxfId="1299" priority="739" operator="equal">
      <formula>0</formula>
    </cfRule>
    <cfRule type="cellIs" dxfId="1298" priority="740" operator="lessThan">
      <formula>0</formula>
    </cfRule>
    <cfRule type="cellIs" dxfId="1297" priority="741" operator="greaterThan">
      <formula>0</formula>
    </cfRule>
  </conditionalFormatting>
  <conditionalFormatting sqref="N58">
    <cfRule type="cellIs" dxfId="1296" priority="736" operator="equal">
      <formula>0</formula>
    </cfRule>
    <cfRule type="cellIs" dxfId="1295" priority="737" operator="lessThan">
      <formula>0</formula>
    </cfRule>
    <cfRule type="cellIs" dxfId="1294" priority="738" operator="greaterThan">
      <formula>0</formula>
    </cfRule>
  </conditionalFormatting>
  <conditionalFormatting sqref="N58">
    <cfRule type="cellIs" dxfId="1293" priority="733" operator="equal">
      <formula>0</formula>
    </cfRule>
    <cfRule type="cellIs" dxfId="1292" priority="734" operator="lessThan">
      <formula>0</formula>
    </cfRule>
    <cfRule type="cellIs" dxfId="1291" priority="735" operator="greaterThan">
      <formula>0</formula>
    </cfRule>
  </conditionalFormatting>
  <conditionalFormatting sqref="N58">
    <cfRule type="cellIs" dxfId="1290" priority="730" operator="equal">
      <formula>0</formula>
    </cfRule>
    <cfRule type="cellIs" dxfId="1289" priority="731" operator="lessThan">
      <formula>0</formula>
    </cfRule>
    <cfRule type="cellIs" dxfId="1288" priority="732" operator="greaterThan">
      <formula>0</formula>
    </cfRule>
  </conditionalFormatting>
  <conditionalFormatting sqref="N5:N58">
    <cfRule type="containsText" dxfId="1287" priority="729" operator="containsText" text="N/A">
      <formula>NOT(ISERROR(SEARCH("N/A",N5)))</formula>
    </cfRule>
  </conditionalFormatting>
  <conditionalFormatting sqref="Q5:Q34 Q36:Q38 Q45:Q47 Q49:Q51 Q53 Q55:Q58">
    <cfRule type="cellIs" dxfId="1286" priority="726" operator="equal">
      <formula>0</formula>
    </cfRule>
    <cfRule type="cellIs" dxfId="1285" priority="727" operator="lessThan">
      <formula>0</formula>
    </cfRule>
    <cfRule type="cellIs" dxfId="1284" priority="728" operator="greaterThan">
      <formula>0</formula>
    </cfRule>
  </conditionalFormatting>
  <conditionalFormatting sqref="Q20:Q33">
    <cfRule type="cellIs" dxfId="1283" priority="723" operator="equal">
      <formula>0</formula>
    </cfRule>
    <cfRule type="cellIs" dxfId="1282" priority="724" operator="lessThan">
      <formula>0</formula>
    </cfRule>
    <cfRule type="cellIs" dxfId="1281" priority="725" operator="greaterThan">
      <formula>0</formula>
    </cfRule>
  </conditionalFormatting>
  <conditionalFormatting sqref="Q46">
    <cfRule type="cellIs" dxfId="1280" priority="720" operator="equal">
      <formula>0</formula>
    </cfRule>
    <cfRule type="cellIs" dxfId="1279" priority="721" operator="lessThan">
      <formula>0</formula>
    </cfRule>
    <cfRule type="cellIs" dxfId="1278" priority="722" operator="greaterThan">
      <formula>0</formula>
    </cfRule>
  </conditionalFormatting>
  <conditionalFormatting sqref="Q50">
    <cfRule type="cellIs" dxfId="1277" priority="717" operator="equal">
      <formula>0</formula>
    </cfRule>
    <cfRule type="cellIs" dxfId="1276" priority="718" operator="lessThan">
      <formula>0</formula>
    </cfRule>
    <cfRule type="cellIs" dxfId="1275" priority="719" operator="greaterThan">
      <formula>0</formula>
    </cfRule>
  </conditionalFormatting>
  <conditionalFormatting sqref="Q56">
    <cfRule type="cellIs" dxfId="1274" priority="714" operator="equal">
      <formula>0</formula>
    </cfRule>
    <cfRule type="cellIs" dxfId="1273" priority="715" operator="lessThan">
      <formula>0</formula>
    </cfRule>
    <cfRule type="cellIs" dxfId="1272" priority="716" operator="greaterThan">
      <formula>0</formula>
    </cfRule>
  </conditionalFormatting>
  <conditionalFormatting sqref="Q58">
    <cfRule type="cellIs" dxfId="1271" priority="711" operator="equal">
      <formula>0</formula>
    </cfRule>
    <cfRule type="cellIs" dxfId="1270" priority="712" operator="lessThan">
      <formula>0</formula>
    </cfRule>
    <cfRule type="cellIs" dxfId="1269" priority="713" operator="greaterThan">
      <formula>0</formula>
    </cfRule>
  </conditionalFormatting>
  <conditionalFormatting sqref="Q46">
    <cfRule type="cellIs" dxfId="1268" priority="708" operator="equal">
      <formula>0</formula>
    </cfRule>
    <cfRule type="cellIs" dxfId="1267" priority="709" operator="lessThan">
      <formula>0</formula>
    </cfRule>
    <cfRule type="cellIs" dxfId="1266" priority="710" operator="greaterThan">
      <formula>0</formula>
    </cfRule>
  </conditionalFormatting>
  <conditionalFormatting sqref="Q50">
    <cfRule type="cellIs" dxfId="1265" priority="705" operator="equal">
      <formula>0</formula>
    </cfRule>
    <cfRule type="cellIs" dxfId="1264" priority="706" operator="lessThan">
      <formula>0</formula>
    </cfRule>
    <cfRule type="cellIs" dxfId="1263" priority="707" operator="greaterThan">
      <formula>0</formula>
    </cfRule>
  </conditionalFormatting>
  <conditionalFormatting sqref="Q56">
    <cfRule type="cellIs" dxfId="1262" priority="702" operator="equal">
      <formula>0</formula>
    </cfRule>
    <cfRule type="cellIs" dxfId="1261" priority="703" operator="lessThan">
      <formula>0</formula>
    </cfRule>
    <cfRule type="cellIs" dxfId="1260" priority="704" operator="greaterThan">
      <formula>0</formula>
    </cfRule>
  </conditionalFormatting>
  <conditionalFormatting sqref="Q58">
    <cfRule type="cellIs" dxfId="1259" priority="699" operator="equal">
      <formula>0</formula>
    </cfRule>
    <cfRule type="cellIs" dxfId="1258" priority="700" operator="lessThan">
      <formula>0</formula>
    </cfRule>
    <cfRule type="cellIs" dxfId="1257" priority="701" operator="greaterThan">
      <formula>0</formula>
    </cfRule>
  </conditionalFormatting>
  <conditionalFormatting sqref="Q35">
    <cfRule type="cellIs" dxfId="1256" priority="696" operator="equal">
      <formula>0</formula>
    </cfRule>
    <cfRule type="cellIs" dxfId="1255" priority="697" operator="lessThan">
      <formula>0</formula>
    </cfRule>
    <cfRule type="cellIs" dxfId="1254" priority="698" operator="greaterThan">
      <formula>0</formula>
    </cfRule>
  </conditionalFormatting>
  <conditionalFormatting sqref="Q37">
    <cfRule type="cellIs" dxfId="1253" priority="693" operator="equal">
      <formula>0</formula>
    </cfRule>
    <cfRule type="cellIs" dxfId="1252" priority="694" operator="lessThan">
      <formula>0</formula>
    </cfRule>
    <cfRule type="cellIs" dxfId="1251" priority="695" operator="greaterThan">
      <formula>0</formula>
    </cfRule>
  </conditionalFormatting>
  <conditionalFormatting sqref="Q39:Q44">
    <cfRule type="cellIs" dxfId="1250" priority="690" operator="equal">
      <formula>0</formula>
    </cfRule>
    <cfRule type="cellIs" dxfId="1249" priority="691" operator="lessThan">
      <formula>0</formula>
    </cfRule>
    <cfRule type="cellIs" dxfId="1248" priority="692" operator="greaterThan">
      <formula>0</formula>
    </cfRule>
  </conditionalFormatting>
  <conditionalFormatting sqref="Q46">
    <cfRule type="cellIs" dxfId="1247" priority="687" operator="equal">
      <formula>0</formula>
    </cfRule>
    <cfRule type="cellIs" dxfId="1246" priority="688" operator="lessThan">
      <formula>0</formula>
    </cfRule>
    <cfRule type="cellIs" dxfId="1245" priority="689" operator="greaterThan">
      <formula>0</formula>
    </cfRule>
  </conditionalFormatting>
  <conditionalFormatting sqref="Q48">
    <cfRule type="cellIs" dxfId="1244" priority="684" operator="equal">
      <formula>0</formula>
    </cfRule>
    <cfRule type="cellIs" dxfId="1243" priority="685" operator="lessThan">
      <formula>0</formula>
    </cfRule>
    <cfRule type="cellIs" dxfId="1242" priority="686" operator="greaterThan">
      <formula>0</formula>
    </cfRule>
  </conditionalFormatting>
  <conditionalFormatting sqref="Q50">
    <cfRule type="cellIs" dxfId="1241" priority="681" operator="equal">
      <formula>0</formula>
    </cfRule>
    <cfRule type="cellIs" dxfId="1240" priority="682" operator="lessThan">
      <formula>0</formula>
    </cfRule>
    <cfRule type="cellIs" dxfId="1239" priority="683" operator="greaterThan">
      <formula>0</formula>
    </cfRule>
  </conditionalFormatting>
  <conditionalFormatting sqref="Q50">
    <cfRule type="cellIs" dxfId="1238" priority="678" operator="equal">
      <formula>0</formula>
    </cfRule>
    <cfRule type="cellIs" dxfId="1237" priority="679" operator="lessThan">
      <formula>0</formula>
    </cfRule>
    <cfRule type="cellIs" dxfId="1236" priority="680" operator="greaterThan">
      <formula>0</formula>
    </cfRule>
  </conditionalFormatting>
  <conditionalFormatting sqref="Q50">
    <cfRule type="cellIs" dxfId="1235" priority="675" operator="equal">
      <formula>0</formula>
    </cfRule>
    <cfRule type="cellIs" dxfId="1234" priority="676" operator="lessThan">
      <formula>0</formula>
    </cfRule>
    <cfRule type="cellIs" dxfId="1233" priority="677" operator="greaterThan">
      <formula>0</formula>
    </cfRule>
  </conditionalFormatting>
  <conditionalFormatting sqref="Q52">
    <cfRule type="cellIs" dxfId="1232" priority="672" operator="equal">
      <formula>0</formula>
    </cfRule>
    <cfRule type="cellIs" dxfId="1231" priority="673" operator="lessThan">
      <formula>0</formula>
    </cfRule>
    <cfRule type="cellIs" dxfId="1230" priority="674" operator="greaterThan">
      <formula>0</formula>
    </cfRule>
  </conditionalFormatting>
  <conditionalFormatting sqref="Q54">
    <cfRule type="cellIs" dxfId="1229" priority="669" operator="equal">
      <formula>0</formula>
    </cfRule>
    <cfRule type="cellIs" dxfId="1228" priority="670" operator="lessThan">
      <formula>0</formula>
    </cfRule>
    <cfRule type="cellIs" dxfId="1227" priority="671" operator="greaterThan">
      <formula>0</formula>
    </cfRule>
  </conditionalFormatting>
  <conditionalFormatting sqref="Q56">
    <cfRule type="cellIs" dxfId="1226" priority="666" operator="equal">
      <formula>0</formula>
    </cfRule>
    <cfRule type="cellIs" dxfId="1225" priority="667" operator="lessThan">
      <formula>0</formula>
    </cfRule>
    <cfRule type="cellIs" dxfId="1224" priority="668" operator="greaterThan">
      <formula>0</formula>
    </cfRule>
  </conditionalFormatting>
  <conditionalFormatting sqref="Q56">
    <cfRule type="cellIs" dxfId="1223" priority="663" operator="equal">
      <formula>0</formula>
    </cfRule>
    <cfRule type="cellIs" dxfId="1222" priority="664" operator="lessThan">
      <formula>0</formula>
    </cfRule>
    <cfRule type="cellIs" dxfId="1221" priority="665" operator="greaterThan">
      <formula>0</formula>
    </cfRule>
  </conditionalFormatting>
  <conditionalFormatting sqref="Q56">
    <cfRule type="cellIs" dxfId="1220" priority="660" operator="equal">
      <formula>0</formula>
    </cfRule>
    <cfRule type="cellIs" dxfId="1219" priority="661" operator="lessThan">
      <formula>0</formula>
    </cfRule>
    <cfRule type="cellIs" dxfId="1218" priority="662" operator="greaterThan">
      <formula>0</formula>
    </cfRule>
  </conditionalFormatting>
  <conditionalFormatting sqref="Q56">
    <cfRule type="cellIs" dxfId="1217" priority="657" operator="equal">
      <formula>0</formula>
    </cfRule>
    <cfRule type="cellIs" dxfId="1216" priority="658" operator="lessThan">
      <formula>0</formula>
    </cfRule>
    <cfRule type="cellIs" dxfId="1215" priority="659" operator="greaterThan">
      <formula>0</formula>
    </cfRule>
  </conditionalFormatting>
  <conditionalFormatting sqref="Q56">
    <cfRule type="cellIs" dxfId="1214" priority="654" operator="equal">
      <formula>0</formula>
    </cfRule>
    <cfRule type="cellIs" dxfId="1213" priority="655" operator="lessThan">
      <formula>0</formula>
    </cfRule>
    <cfRule type="cellIs" dxfId="1212" priority="656" operator="greaterThan">
      <formula>0</formula>
    </cfRule>
  </conditionalFormatting>
  <conditionalFormatting sqref="Q58">
    <cfRule type="cellIs" dxfId="1211" priority="651" operator="equal">
      <formula>0</formula>
    </cfRule>
    <cfRule type="cellIs" dxfId="1210" priority="652" operator="lessThan">
      <formula>0</formula>
    </cfRule>
    <cfRule type="cellIs" dxfId="1209" priority="653" operator="greaterThan">
      <formula>0</formula>
    </cfRule>
  </conditionalFormatting>
  <conditionalFormatting sqref="Q58">
    <cfRule type="cellIs" dxfId="1208" priority="648" operator="equal">
      <formula>0</formula>
    </cfRule>
    <cfRule type="cellIs" dxfId="1207" priority="649" operator="lessThan">
      <formula>0</formula>
    </cfRule>
    <cfRule type="cellIs" dxfId="1206" priority="650" operator="greaterThan">
      <formula>0</formula>
    </cfRule>
  </conditionalFormatting>
  <conditionalFormatting sqref="Q58">
    <cfRule type="cellIs" dxfId="1205" priority="645" operator="equal">
      <formula>0</formula>
    </cfRule>
    <cfRule type="cellIs" dxfId="1204" priority="646" operator="lessThan">
      <formula>0</formula>
    </cfRule>
    <cfRule type="cellIs" dxfId="1203" priority="647" operator="greaterThan">
      <formula>0</formula>
    </cfRule>
  </conditionalFormatting>
  <conditionalFormatting sqref="Q58">
    <cfRule type="cellIs" dxfId="1202" priority="642" operator="equal">
      <formula>0</formula>
    </cfRule>
    <cfRule type="cellIs" dxfId="1201" priority="643" operator="lessThan">
      <formula>0</formula>
    </cfRule>
    <cfRule type="cellIs" dxfId="1200" priority="644" operator="greaterThan">
      <formula>0</formula>
    </cfRule>
  </conditionalFormatting>
  <conditionalFormatting sqref="Q58">
    <cfRule type="cellIs" dxfId="1199" priority="639" operator="equal">
      <formula>0</formula>
    </cfRule>
    <cfRule type="cellIs" dxfId="1198" priority="640" operator="lessThan">
      <formula>0</formula>
    </cfRule>
    <cfRule type="cellIs" dxfId="1197" priority="641" operator="greaterThan">
      <formula>0</formula>
    </cfRule>
  </conditionalFormatting>
  <conditionalFormatting sqref="Q5:Q58">
    <cfRule type="containsText" dxfId="1196" priority="638" operator="containsText" text="N/A">
      <formula>NOT(ISERROR(SEARCH("N/A",Q5)))</formula>
    </cfRule>
  </conditionalFormatting>
  <conditionalFormatting sqref="T5:T34 T36:T38 T45:T47 T49:T51 T53 T55:T58">
    <cfRule type="cellIs" dxfId="1195" priority="635" operator="equal">
      <formula>0</formula>
    </cfRule>
    <cfRule type="cellIs" dxfId="1194" priority="636" operator="lessThan">
      <formula>0</formula>
    </cfRule>
    <cfRule type="cellIs" dxfId="1193" priority="637" operator="greaterThan">
      <formula>0</formula>
    </cfRule>
  </conditionalFormatting>
  <conditionalFormatting sqref="T20:T33">
    <cfRule type="cellIs" dxfId="1192" priority="632" operator="equal">
      <formula>0</formula>
    </cfRule>
    <cfRule type="cellIs" dxfId="1191" priority="633" operator="lessThan">
      <formula>0</formula>
    </cfRule>
    <cfRule type="cellIs" dxfId="1190" priority="634" operator="greaterThan">
      <formula>0</formula>
    </cfRule>
  </conditionalFormatting>
  <conditionalFormatting sqref="T46">
    <cfRule type="cellIs" dxfId="1189" priority="629" operator="equal">
      <formula>0</formula>
    </cfRule>
    <cfRule type="cellIs" dxfId="1188" priority="630" operator="lessThan">
      <formula>0</formula>
    </cfRule>
    <cfRule type="cellIs" dxfId="1187" priority="631" operator="greaterThan">
      <formula>0</formula>
    </cfRule>
  </conditionalFormatting>
  <conditionalFormatting sqref="T50">
    <cfRule type="cellIs" dxfId="1186" priority="626" operator="equal">
      <formula>0</formula>
    </cfRule>
    <cfRule type="cellIs" dxfId="1185" priority="627" operator="lessThan">
      <formula>0</formula>
    </cfRule>
    <cfRule type="cellIs" dxfId="1184" priority="628" operator="greaterThan">
      <formula>0</formula>
    </cfRule>
  </conditionalFormatting>
  <conditionalFormatting sqref="T56">
    <cfRule type="cellIs" dxfId="1183" priority="623" operator="equal">
      <formula>0</formula>
    </cfRule>
    <cfRule type="cellIs" dxfId="1182" priority="624" operator="lessThan">
      <formula>0</formula>
    </cfRule>
    <cfRule type="cellIs" dxfId="1181" priority="625" operator="greaterThan">
      <formula>0</formula>
    </cfRule>
  </conditionalFormatting>
  <conditionalFormatting sqref="T58">
    <cfRule type="cellIs" dxfId="1180" priority="620" operator="equal">
      <formula>0</formula>
    </cfRule>
    <cfRule type="cellIs" dxfId="1179" priority="621" operator="lessThan">
      <formula>0</formula>
    </cfRule>
    <cfRule type="cellIs" dxfId="1178" priority="622" operator="greaterThan">
      <formula>0</formula>
    </cfRule>
  </conditionalFormatting>
  <conditionalFormatting sqref="T46">
    <cfRule type="cellIs" dxfId="1177" priority="617" operator="equal">
      <formula>0</formula>
    </cfRule>
    <cfRule type="cellIs" dxfId="1176" priority="618" operator="lessThan">
      <formula>0</formula>
    </cfRule>
    <cfRule type="cellIs" dxfId="1175" priority="619" operator="greaterThan">
      <formula>0</formula>
    </cfRule>
  </conditionalFormatting>
  <conditionalFormatting sqref="T50">
    <cfRule type="cellIs" dxfId="1174" priority="614" operator="equal">
      <formula>0</formula>
    </cfRule>
    <cfRule type="cellIs" dxfId="1173" priority="615" operator="lessThan">
      <formula>0</formula>
    </cfRule>
    <cfRule type="cellIs" dxfId="1172" priority="616" operator="greaterThan">
      <formula>0</formula>
    </cfRule>
  </conditionalFormatting>
  <conditionalFormatting sqref="T56">
    <cfRule type="cellIs" dxfId="1171" priority="611" operator="equal">
      <formula>0</formula>
    </cfRule>
    <cfRule type="cellIs" dxfId="1170" priority="612" operator="lessThan">
      <formula>0</formula>
    </cfRule>
    <cfRule type="cellIs" dxfId="1169" priority="613" operator="greaterThan">
      <formula>0</formula>
    </cfRule>
  </conditionalFormatting>
  <conditionalFormatting sqref="T58">
    <cfRule type="cellIs" dxfId="1168" priority="608" operator="equal">
      <formula>0</formula>
    </cfRule>
    <cfRule type="cellIs" dxfId="1167" priority="609" operator="lessThan">
      <formula>0</formula>
    </cfRule>
    <cfRule type="cellIs" dxfId="1166" priority="610" operator="greaterThan">
      <formula>0</formula>
    </cfRule>
  </conditionalFormatting>
  <conditionalFormatting sqref="T35">
    <cfRule type="cellIs" dxfId="1165" priority="605" operator="equal">
      <formula>0</formula>
    </cfRule>
    <cfRule type="cellIs" dxfId="1164" priority="606" operator="lessThan">
      <formula>0</formula>
    </cfRule>
    <cfRule type="cellIs" dxfId="1163" priority="607" operator="greaterThan">
      <formula>0</formula>
    </cfRule>
  </conditionalFormatting>
  <conditionalFormatting sqref="T37">
    <cfRule type="cellIs" dxfId="1162" priority="602" operator="equal">
      <formula>0</formula>
    </cfRule>
    <cfRule type="cellIs" dxfId="1161" priority="603" operator="lessThan">
      <formula>0</formula>
    </cfRule>
    <cfRule type="cellIs" dxfId="1160" priority="604" operator="greaterThan">
      <formula>0</formula>
    </cfRule>
  </conditionalFormatting>
  <conditionalFormatting sqref="T39:T44">
    <cfRule type="cellIs" dxfId="1159" priority="599" operator="equal">
      <formula>0</formula>
    </cfRule>
    <cfRule type="cellIs" dxfId="1158" priority="600" operator="lessThan">
      <formula>0</formula>
    </cfRule>
    <cfRule type="cellIs" dxfId="1157" priority="601" operator="greaterThan">
      <formula>0</formula>
    </cfRule>
  </conditionalFormatting>
  <conditionalFormatting sqref="T46">
    <cfRule type="cellIs" dxfId="1156" priority="596" operator="equal">
      <formula>0</formula>
    </cfRule>
    <cfRule type="cellIs" dxfId="1155" priority="597" operator="lessThan">
      <formula>0</formula>
    </cfRule>
    <cfRule type="cellIs" dxfId="1154" priority="598" operator="greaterThan">
      <formula>0</formula>
    </cfRule>
  </conditionalFormatting>
  <conditionalFormatting sqref="T48">
    <cfRule type="cellIs" dxfId="1153" priority="593" operator="equal">
      <formula>0</formula>
    </cfRule>
    <cfRule type="cellIs" dxfId="1152" priority="594" operator="lessThan">
      <formula>0</formula>
    </cfRule>
    <cfRule type="cellIs" dxfId="1151" priority="595" operator="greaterThan">
      <formula>0</formula>
    </cfRule>
  </conditionalFormatting>
  <conditionalFormatting sqref="T50">
    <cfRule type="cellIs" dxfId="1150" priority="590" operator="equal">
      <formula>0</formula>
    </cfRule>
    <cfRule type="cellIs" dxfId="1149" priority="591" operator="lessThan">
      <formula>0</formula>
    </cfRule>
    <cfRule type="cellIs" dxfId="1148" priority="592" operator="greaterThan">
      <formula>0</formula>
    </cfRule>
  </conditionalFormatting>
  <conditionalFormatting sqref="T50">
    <cfRule type="cellIs" dxfId="1147" priority="587" operator="equal">
      <formula>0</formula>
    </cfRule>
    <cfRule type="cellIs" dxfId="1146" priority="588" operator="lessThan">
      <formula>0</formula>
    </cfRule>
    <cfRule type="cellIs" dxfId="1145" priority="589" operator="greaterThan">
      <formula>0</formula>
    </cfRule>
  </conditionalFormatting>
  <conditionalFormatting sqref="T50">
    <cfRule type="cellIs" dxfId="1144" priority="584" operator="equal">
      <formula>0</formula>
    </cfRule>
    <cfRule type="cellIs" dxfId="1143" priority="585" operator="lessThan">
      <formula>0</formula>
    </cfRule>
    <cfRule type="cellIs" dxfId="1142" priority="586" operator="greaterThan">
      <formula>0</formula>
    </cfRule>
  </conditionalFormatting>
  <conditionalFormatting sqref="T52">
    <cfRule type="cellIs" dxfId="1141" priority="581" operator="equal">
      <formula>0</formula>
    </cfRule>
    <cfRule type="cellIs" dxfId="1140" priority="582" operator="lessThan">
      <formula>0</formula>
    </cfRule>
    <cfRule type="cellIs" dxfId="1139" priority="583" operator="greaterThan">
      <formula>0</formula>
    </cfRule>
  </conditionalFormatting>
  <conditionalFormatting sqref="T54">
    <cfRule type="cellIs" dxfId="1138" priority="578" operator="equal">
      <formula>0</formula>
    </cfRule>
    <cfRule type="cellIs" dxfId="1137" priority="579" operator="lessThan">
      <formula>0</formula>
    </cfRule>
    <cfRule type="cellIs" dxfId="1136" priority="580" operator="greaterThan">
      <formula>0</formula>
    </cfRule>
  </conditionalFormatting>
  <conditionalFormatting sqref="T56">
    <cfRule type="cellIs" dxfId="1135" priority="575" operator="equal">
      <formula>0</formula>
    </cfRule>
    <cfRule type="cellIs" dxfId="1134" priority="576" operator="lessThan">
      <formula>0</formula>
    </cfRule>
    <cfRule type="cellIs" dxfId="1133" priority="577" operator="greaterThan">
      <formula>0</formula>
    </cfRule>
  </conditionalFormatting>
  <conditionalFormatting sqref="T56">
    <cfRule type="cellIs" dxfId="1132" priority="572" operator="equal">
      <formula>0</formula>
    </cfRule>
    <cfRule type="cellIs" dxfId="1131" priority="573" operator="lessThan">
      <formula>0</formula>
    </cfRule>
    <cfRule type="cellIs" dxfId="1130" priority="574" operator="greaterThan">
      <formula>0</formula>
    </cfRule>
  </conditionalFormatting>
  <conditionalFormatting sqref="T56">
    <cfRule type="cellIs" dxfId="1129" priority="569" operator="equal">
      <formula>0</formula>
    </cfRule>
    <cfRule type="cellIs" dxfId="1128" priority="570" operator="lessThan">
      <formula>0</formula>
    </cfRule>
    <cfRule type="cellIs" dxfId="1127" priority="571" operator="greaterThan">
      <formula>0</formula>
    </cfRule>
  </conditionalFormatting>
  <conditionalFormatting sqref="T56">
    <cfRule type="cellIs" dxfId="1126" priority="566" operator="equal">
      <formula>0</formula>
    </cfRule>
    <cfRule type="cellIs" dxfId="1125" priority="567" operator="lessThan">
      <formula>0</formula>
    </cfRule>
    <cfRule type="cellIs" dxfId="1124" priority="568" operator="greaterThan">
      <formula>0</formula>
    </cfRule>
  </conditionalFormatting>
  <conditionalFormatting sqref="T56">
    <cfRule type="cellIs" dxfId="1123" priority="563" operator="equal">
      <formula>0</formula>
    </cfRule>
    <cfRule type="cellIs" dxfId="1122" priority="564" operator="lessThan">
      <formula>0</formula>
    </cfRule>
    <cfRule type="cellIs" dxfId="1121" priority="565" operator="greaterThan">
      <formula>0</formula>
    </cfRule>
  </conditionalFormatting>
  <conditionalFormatting sqref="T58">
    <cfRule type="cellIs" dxfId="1120" priority="560" operator="equal">
      <formula>0</formula>
    </cfRule>
    <cfRule type="cellIs" dxfId="1119" priority="561" operator="lessThan">
      <formula>0</formula>
    </cfRule>
    <cfRule type="cellIs" dxfId="1118" priority="562" operator="greaterThan">
      <formula>0</formula>
    </cfRule>
  </conditionalFormatting>
  <conditionalFormatting sqref="T58">
    <cfRule type="cellIs" dxfId="1117" priority="557" operator="equal">
      <formula>0</formula>
    </cfRule>
    <cfRule type="cellIs" dxfId="1116" priority="558" operator="lessThan">
      <formula>0</formula>
    </cfRule>
    <cfRule type="cellIs" dxfId="1115" priority="559" operator="greaterThan">
      <formula>0</formula>
    </cfRule>
  </conditionalFormatting>
  <conditionalFormatting sqref="T58">
    <cfRule type="cellIs" dxfId="1114" priority="554" operator="equal">
      <formula>0</formula>
    </cfRule>
    <cfRule type="cellIs" dxfId="1113" priority="555" operator="lessThan">
      <formula>0</formula>
    </cfRule>
    <cfRule type="cellIs" dxfId="1112" priority="556" operator="greaterThan">
      <formula>0</formula>
    </cfRule>
  </conditionalFormatting>
  <conditionalFormatting sqref="T58">
    <cfRule type="cellIs" dxfId="1111" priority="551" operator="equal">
      <formula>0</formula>
    </cfRule>
    <cfRule type="cellIs" dxfId="1110" priority="552" operator="lessThan">
      <formula>0</formula>
    </cfRule>
    <cfRule type="cellIs" dxfId="1109" priority="553" operator="greaterThan">
      <formula>0</formula>
    </cfRule>
  </conditionalFormatting>
  <conditionalFormatting sqref="T58">
    <cfRule type="cellIs" dxfId="1108" priority="548" operator="equal">
      <formula>0</formula>
    </cfRule>
    <cfRule type="cellIs" dxfId="1107" priority="549" operator="lessThan">
      <formula>0</formula>
    </cfRule>
    <cfRule type="cellIs" dxfId="1106" priority="550" operator="greaterThan">
      <formula>0</formula>
    </cfRule>
  </conditionalFormatting>
  <conditionalFormatting sqref="T5:T58">
    <cfRule type="containsText" dxfId="1105" priority="547" operator="containsText" text="N/A">
      <formula>NOT(ISERROR(SEARCH("N/A",T5)))</formula>
    </cfRule>
  </conditionalFormatting>
  <conditionalFormatting sqref="W5:W34 W36:W38 W45:W47 W49:W51 W53 W55:W58">
    <cfRule type="cellIs" dxfId="1104" priority="544" operator="equal">
      <formula>0</formula>
    </cfRule>
    <cfRule type="cellIs" dxfId="1103" priority="545" operator="lessThan">
      <formula>0</formula>
    </cfRule>
    <cfRule type="cellIs" dxfId="1102" priority="546" operator="greaterThan">
      <formula>0</formula>
    </cfRule>
  </conditionalFormatting>
  <conditionalFormatting sqref="W20:W33">
    <cfRule type="cellIs" dxfId="1101" priority="541" operator="equal">
      <formula>0</formula>
    </cfRule>
    <cfRule type="cellIs" dxfId="1100" priority="542" operator="lessThan">
      <formula>0</formula>
    </cfRule>
    <cfRule type="cellIs" dxfId="1099" priority="543" operator="greaterThan">
      <formula>0</formula>
    </cfRule>
  </conditionalFormatting>
  <conditionalFormatting sqref="W46">
    <cfRule type="cellIs" dxfId="1098" priority="538" operator="equal">
      <formula>0</formula>
    </cfRule>
    <cfRule type="cellIs" dxfId="1097" priority="539" operator="lessThan">
      <formula>0</formula>
    </cfRule>
    <cfRule type="cellIs" dxfId="1096" priority="540" operator="greaterThan">
      <formula>0</formula>
    </cfRule>
  </conditionalFormatting>
  <conditionalFormatting sqref="W50">
    <cfRule type="cellIs" dxfId="1095" priority="535" operator="equal">
      <formula>0</formula>
    </cfRule>
    <cfRule type="cellIs" dxfId="1094" priority="536" operator="lessThan">
      <formula>0</formula>
    </cfRule>
    <cfRule type="cellIs" dxfId="1093" priority="537" operator="greaterThan">
      <formula>0</formula>
    </cfRule>
  </conditionalFormatting>
  <conditionalFormatting sqref="W56">
    <cfRule type="cellIs" dxfId="1092" priority="532" operator="equal">
      <formula>0</formula>
    </cfRule>
    <cfRule type="cellIs" dxfId="1091" priority="533" operator="lessThan">
      <formula>0</formula>
    </cfRule>
    <cfRule type="cellIs" dxfId="1090" priority="534" operator="greaterThan">
      <formula>0</formula>
    </cfRule>
  </conditionalFormatting>
  <conditionalFormatting sqref="W58">
    <cfRule type="cellIs" dxfId="1089" priority="529" operator="equal">
      <formula>0</formula>
    </cfRule>
    <cfRule type="cellIs" dxfId="1088" priority="530" operator="lessThan">
      <formula>0</formula>
    </cfRule>
    <cfRule type="cellIs" dxfId="1087" priority="531" operator="greaterThan">
      <formula>0</formula>
    </cfRule>
  </conditionalFormatting>
  <conditionalFormatting sqref="W46">
    <cfRule type="cellIs" dxfId="1086" priority="526" operator="equal">
      <formula>0</formula>
    </cfRule>
    <cfRule type="cellIs" dxfId="1085" priority="527" operator="lessThan">
      <formula>0</formula>
    </cfRule>
    <cfRule type="cellIs" dxfId="1084" priority="528" operator="greaterThan">
      <formula>0</formula>
    </cfRule>
  </conditionalFormatting>
  <conditionalFormatting sqref="W50">
    <cfRule type="cellIs" dxfId="1083" priority="523" operator="equal">
      <formula>0</formula>
    </cfRule>
    <cfRule type="cellIs" dxfId="1082" priority="524" operator="lessThan">
      <formula>0</formula>
    </cfRule>
    <cfRule type="cellIs" dxfId="1081" priority="525" operator="greaterThan">
      <formula>0</formula>
    </cfRule>
  </conditionalFormatting>
  <conditionalFormatting sqref="W56">
    <cfRule type="cellIs" dxfId="1080" priority="520" operator="equal">
      <formula>0</formula>
    </cfRule>
    <cfRule type="cellIs" dxfId="1079" priority="521" operator="lessThan">
      <formula>0</formula>
    </cfRule>
    <cfRule type="cellIs" dxfId="1078" priority="522" operator="greaterThan">
      <formula>0</formula>
    </cfRule>
  </conditionalFormatting>
  <conditionalFormatting sqref="W58">
    <cfRule type="cellIs" dxfId="1077" priority="517" operator="equal">
      <formula>0</formula>
    </cfRule>
    <cfRule type="cellIs" dxfId="1076" priority="518" operator="lessThan">
      <formula>0</formula>
    </cfRule>
    <cfRule type="cellIs" dxfId="1075" priority="519" operator="greaterThan">
      <formula>0</formula>
    </cfRule>
  </conditionalFormatting>
  <conditionalFormatting sqref="W35">
    <cfRule type="cellIs" dxfId="1074" priority="514" operator="equal">
      <formula>0</formula>
    </cfRule>
    <cfRule type="cellIs" dxfId="1073" priority="515" operator="lessThan">
      <formula>0</formula>
    </cfRule>
    <cfRule type="cellIs" dxfId="1072" priority="516" operator="greaterThan">
      <formula>0</formula>
    </cfRule>
  </conditionalFormatting>
  <conditionalFormatting sqref="W37">
    <cfRule type="cellIs" dxfId="1071" priority="511" operator="equal">
      <formula>0</formula>
    </cfRule>
    <cfRule type="cellIs" dxfId="1070" priority="512" operator="lessThan">
      <formula>0</formula>
    </cfRule>
    <cfRule type="cellIs" dxfId="1069" priority="513" operator="greaterThan">
      <formula>0</formula>
    </cfRule>
  </conditionalFormatting>
  <conditionalFormatting sqref="W39:W44">
    <cfRule type="cellIs" dxfId="1068" priority="508" operator="equal">
      <formula>0</formula>
    </cfRule>
    <cfRule type="cellIs" dxfId="1067" priority="509" operator="lessThan">
      <formula>0</formula>
    </cfRule>
    <cfRule type="cellIs" dxfId="1066" priority="510" operator="greaterThan">
      <formula>0</formula>
    </cfRule>
  </conditionalFormatting>
  <conditionalFormatting sqref="W46">
    <cfRule type="cellIs" dxfId="1065" priority="505" operator="equal">
      <formula>0</formula>
    </cfRule>
    <cfRule type="cellIs" dxfId="1064" priority="506" operator="lessThan">
      <formula>0</formula>
    </cfRule>
    <cfRule type="cellIs" dxfId="1063" priority="507" operator="greaterThan">
      <formula>0</formula>
    </cfRule>
  </conditionalFormatting>
  <conditionalFormatting sqref="W48">
    <cfRule type="cellIs" dxfId="1062" priority="502" operator="equal">
      <formula>0</formula>
    </cfRule>
    <cfRule type="cellIs" dxfId="1061" priority="503" operator="lessThan">
      <formula>0</formula>
    </cfRule>
    <cfRule type="cellIs" dxfId="1060" priority="504" operator="greaterThan">
      <formula>0</formula>
    </cfRule>
  </conditionalFormatting>
  <conditionalFormatting sqref="W50">
    <cfRule type="cellIs" dxfId="1059" priority="499" operator="equal">
      <formula>0</formula>
    </cfRule>
    <cfRule type="cellIs" dxfId="1058" priority="500" operator="lessThan">
      <formula>0</formula>
    </cfRule>
    <cfRule type="cellIs" dxfId="1057" priority="501" operator="greaterThan">
      <formula>0</formula>
    </cfRule>
  </conditionalFormatting>
  <conditionalFormatting sqref="W50">
    <cfRule type="cellIs" dxfId="1056" priority="496" operator="equal">
      <formula>0</formula>
    </cfRule>
    <cfRule type="cellIs" dxfId="1055" priority="497" operator="lessThan">
      <formula>0</formula>
    </cfRule>
    <cfRule type="cellIs" dxfId="1054" priority="498" operator="greaterThan">
      <formula>0</formula>
    </cfRule>
  </conditionalFormatting>
  <conditionalFormatting sqref="W50">
    <cfRule type="cellIs" dxfId="1053" priority="493" operator="equal">
      <formula>0</formula>
    </cfRule>
    <cfRule type="cellIs" dxfId="1052" priority="494" operator="lessThan">
      <formula>0</formula>
    </cfRule>
    <cfRule type="cellIs" dxfId="1051" priority="495" operator="greaterThan">
      <formula>0</formula>
    </cfRule>
  </conditionalFormatting>
  <conditionalFormatting sqref="W52">
    <cfRule type="cellIs" dxfId="1050" priority="490" operator="equal">
      <formula>0</formula>
    </cfRule>
    <cfRule type="cellIs" dxfId="1049" priority="491" operator="lessThan">
      <formula>0</formula>
    </cfRule>
    <cfRule type="cellIs" dxfId="1048" priority="492" operator="greaterThan">
      <formula>0</formula>
    </cfRule>
  </conditionalFormatting>
  <conditionalFormatting sqref="W54">
    <cfRule type="cellIs" dxfId="1047" priority="487" operator="equal">
      <formula>0</formula>
    </cfRule>
    <cfRule type="cellIs" dxfId="1046" priority="488" operator="lessThan">
      <formula>0</formula>
    </cfRule>
    <cfRule type="cellIs" dxfId="1045" priority="489" operator="greaterThan">
      <formula>0</formula>
    </cfRule>
  </conditionalFormatting>
  <conditionalFormatting sqref="W56">
    <cfRule type="cellIs" dxfId="1044" priority="484" operator="equal">
      <formula>0</formula>
    </cfRule>
    <cfRule type="cellIs" dxfId="1043" priority="485" operator="lessThan">
      <formula>0</formula>
    </cfRule>
    <cfRule type="cellIs" dxfId="1042" priority="486" operator="greaterThan">
      <formula>0</formula>
    </cfRule>
  </conditionalFormatting>
  <conditionalFormatting sqref="W56">
    <cfRule type="cellIs" dxfId="1041" priority="481" operator="equal">
      <formula>0</formula>
    </cfRule>
    <cfRule type="cellIs" dxfId="1040" priority="482" operator="lessThan">
      <formula>0</formula>
    </cfRule>
    <cfRule type="cellIs" dxfId="1039" priority="483" operator="greaterThan">
      <formula>0</formula>
    </cfRule>
  </conditionalFormatting>
  <conditionalFormatting sqref="W56">
    <cfRule type="cellIs" dxfId="1038" priority="478" operator="equal">
      <formula>0</formula>
    </cfRule>
    <cfRule type="cellIs" dxfId="1037" priority="479" operator="lessThan">
      <formula>0</formula>
    </cfRule>
    <cfRule type="cellIs" dxfId="1036" priority="480" operator="greaterThan">
      <formula>0</formula>
    </cfRule>
  </conditionalFormatting>
  <conditionalFormatting sqref="W56">
    <cfRule type="cellIs" dxfId="1035" priority="475" operator="equal">
      <formula>0</formula>
    </cfRule>
    <cfRule type="cellIs" dxfId="1034" priority="476" operator="lessThan">
      <formula>0</formula>
    </cfRule>
    <cfRule type="cellIs" dxfId="1033" priority="477" operator="greaterThan">
      <formula>0</formula>
    </cfRule>
  </conditionalFormatting>
  <conditionalFormatting sqref="W56">
    <cfRule type="cellIs" dxfId="1032" priority="472" operator="equal">
      <formula>0</formula>
    </cfRule>
    <cfRule type="cellIs" dxfId="1031" priority="473" operator="lessThan">
      <formula>0</formula>
    </cfRule>
    <cfRule type="cellIs" dxfId="1030" priority="474" operator="greaterThan">
      <formula>0</formula>
    </cfRule>
  </conditionalFormatting>
  <conditionalFormatting sqref="W58">
    <cfRule type="cellIs" dxfId="1029" priority="469" operator="equal">
      <formula>0</formula>
    </cfRule>
    <cfRule type="cellIs" dxfId="1028" priority="470" operator="lessThan">
      <formula>0</formula>
    </cfRule>
    <cfRule type="cellIs" dxfId="1027" priority="471" operator="greaterThan">
      <formula>0</formula>
    </cfRule>
  </conditionalFormatting>
  <conditionalFormatting sqref="W58">
    <cfRule type="cellIs" dxfId="1026" priority="466" operator="equal">
      <formula>0</formula>
    </cfRule>
    <cfRule type="cellIs" dxfId="1025" priority="467" operator="lessThan">
      <formula>0</formula>
    </cfRule>
    <cfRule type="cellIs" dxfId="1024" priority="468" operator="greaterThan">
      <formula>0</formula>
    </cfRule>
  </conditionalFormatting>
  <conditionalFormatting sqref="W58">
    <cfRule type="cellIs" dxfId="1023" priority="463" operator="equal">
      <formula>0</formula>
    </cfRule>
    <cfRule type="cellIs" dxfId="1022" priority="464" operator="lessThan">
      <formula>0</formula>
    </cfRule>
    <cfRule type="cellIs" dxfId="1021" priority="465" operator="greaterThan">
      <formula>0</formula>
    </cfRule>
  </conditionalFormatting>
  <conditionalFormatting sqref="W58">
    <cfRule type="cellIs" dxfId="1020" priority="460" operator="equal">
      <formula>0</formula>
    </cfRule>
    <cfRule type="cellIs" dxfId="1019" priority="461" operator="lessThan">
      <formula>0</formula>
    </cfRule>
    <cfRule type="cellIs" dxfId="1018" priority="462" operator="greaterThan">
      <formula>0</formula>
    </cfRule>
  </conditionalFormatting>
  <conditionalFormatting sqref="W58">
    <cfRule type="cellIs" dxfId="1017" priority="457" operator="equal">
      <formula>0</formula>
    </cfRule>
    <cfRule type="cellIs" dxfId="1016" priority="458" operator="lessThan">
      <formula>0</formula>
    </cfRule>
    <cfRule type="cellIs" dxfId="1015" priority="459" operator="greaterThan">
      <formula>0</formula>
    </cfRule>
  </conditionalFormatting>
  <conditionalFormatting sqref="W5:W58">
    <cfRule type="containsText" dxfId="1014" priority="456" operator="containsText" text="N/A">
      <formula>NOT(ISERROR(SEARCH("N/A",W5)))</formula>
    </cfRule>
  </conditionalFormatting>
  <conditionalFormatting sqref="Z5:Z34 Z36:Z38 Z45:Z47 Z49:Z51 Z53 Z55:Z58">
    <cfRule type="cellIs" dxfId="1013" priority="453" operator="equal">
      <formula>0</formula>
    </cfRule>
    <cfRule type="cellIs" dxfId="1012" priority="454" operator="lessThan">
      <formula>0</formula>
    </cfRule>
    <cfRule type="cellIs" dxfId="1011" priority="455" operator="greaterThan">
      <formula>0</formula>
    </cfRule>
  </conditionalFormatting>
  <conditionalFormatting sqref="Z20:Z33">
    <cfRule type="cellIs" dxfId="1010" priority="450" operator="equal">
      <formula>0</formula>
    </cfRule>
    <cfRule type="cellIs" dxfId="1009" priority="451" operator="lessThan">
      <formula>0</formula>
    </cfRule>
    <cfRule type="cellIs" dxfId="1008" priority="452" operator="greaterThan">
      <formula>0</formula>
    </cfRule>
  </conditionalFormatting>
  <conditionalFormatting sqref="Z46">
    <cfRule type="cellIs" dxfId="1007" priority="447" operator="equal">
      <formula>0</formula>
    </cfRule>
    <cfRule type="cellIs" dxfId="1006" priority="448" operator="lessThan">
      <formula>0</formula>
    </cfRule>
    <cfRule type="cellIs" dxfId="1005" priority="449" operator="greaterThan">
      <formula>0</formula>
    </cfRule>
  </conditionalFormatting>
  <conditionalFormatting sqref="Z50">
    <cfRule type="cellIs" dxfId="1004" priority="444" operator="equal">
      <formula>0</formula>
    </cfRule>
    <cfRule type="cellIs" dxfId="1003" priority="445" operator="lessThan">
      <formula>0</formula>
    </cfRule>
    <cfRule type="cellIs" dxfId="1002" priority="446" operator="greaterThan">
      <formula>0</formula>
    </cfRule>
  </conditionalFormatting>
  <conditionalFormatting sqref="Z56">
    <cfRule type="cellIs" dxfId="1001" priority="441" operator="equal">
      <formula>0</formula>
    </cfRule>
    <cfRule type="cellIs" dxfId="1000" priority="442" operator="lessThan">
      <formula>0</formula>
    </cfRule>
    <cfRule type="cellIs" dxfId="999" priority="443" operator="greaterThan">
      <formula>0</formula>
    </cfRule>
  </conditionalFormatting>
  <conditionalFormatting sqref="Z58">
    <cfRule type="cellIs" dxfId="998" priority="438" operator="equal">
      <formula>0</formula>
    </cfRule>
    <cfRule type="cellIs" dxfId="997" priority="439" operator="lessThan">
      <formula>0</formula>
    </cfRule>
    <cfRule type="cellIs" dxfId="996" priority="440" operator="greaterThan">
      <formula>0</formula>
    </cfRule>
  </conditionalFormatting>
  <conditionalFormatting sqref="Z46">
    <cfRule type="cellIs" dxfId="995" priority="435" operator="equal">
      <formula>0</formula>
    </cfRule>
    <cfRule type="cellIs" dxfId="994" priority="436" operator="lessThan">
      <formula>0</formula>
    </cfRule>
    <cfRule type="cellIs" dxfId="993" priority="437" operator="greaterThan">
      <formula>0</formula>
    </cfRule>
  </conditionalFormatting>
  <conditionalFormatting sqref="Z50">
    <cfRule type="cellIs" dxfId="992" priority="432" operator="equal">
      <formula>0</formula>
    </cfRule>
    <cfRule type="cellIs" dxfId="991" priority="433" operator="lessThan">
      <formula>0</formula>
    </cfRule>
    <cfRule type="cellIs" dxfId="990" priority="434" operator="greaterThan">
      <formula>0</formula>
    </cfRule>
  </conditionalFormatting>
  <conditionalFormatting sqref="Z56">
    <cfRule type="cellIs" dxfId="989" priority="429" operator="equal">
      <formula>0</formula>
    </cfRule>
    <cfRule type="cellIs" dxfId="988" priority="430" operator="lessThan">
      <formula>0</formula>
    </cfRule>
    <cfRule type="cellIs" dxfId="987" priority="431" operator="greaterThan">
      <formula>0</formula>
    </cfRule>
  </conditionalFormatting>
  <conditionalFormatting sqref="Z58">
    <cfRule type="cellIs" dxfId="986" priority="426" operator="equal">
      <formula>0</formula>
    </cfRule>
    <cfRule type="cellIs" dxfId="985" priority="427" operator="lessThan">
      <formula>0</formula>
    </cfRule>
    <cfRule type="cellIs" dxfId="984" priority="428" operator="greaterThan">
      <formula>0</formula>
    </cfRule>
  </conditionalFormatting>
  <conditionalFormatting sqref="Z35">
    <cfRule type="cellIs" dxfId="983" priority="423" operator="equal">
      <formula>0</formula>
    </cfRule>
    <cfRule type="cellIs" dxfId="982" priority="424" operator="lessThan">
      <formula>0</formula>
    </cfRule>
    <cfRule type="cellIs" dxfId="981" priority="425" operator="greaterThan">
      <formula>0</formula>
    </cfRule>
  </conditionalFormatting>
  <conditionalFormatting sqref="Z37">
    <cfRule type="cellIs" dxfId="980" priority="420" operator="equal">
      <formula>0</formula>
    </cfRule>
    <cfRule type="cellIs" dxfId="979" priority="421" operator="lessThan">
      <formula>0</formula>
    </cfRule>
    <cfRule type="cellIs" dxfId="978" priority="422" operator="greaterThan">
      <formula>0</formula>
    </cfRule>
  </conditionalFormatting>
  <conditionalFormatting sqref="Z39:Z44">
    <cfRule type="cellIs" dxfId="977" priority="417" operator="equal">
      <formula>0</formula>
    </cfRule>
    <cfRule type="cellIs" dxfId="976" priority="418" operator="lessThan">
      <formula>0</formula>
    </cfRule>
    <cfRule type="cellIs" dxfId="975" priority="419" operator="greaterThan">
      <formula>0</formula>
    </cfRule>
  </conditionalFormatting>
  <conditionalFormatting sqref="Z46">
    <cfRule type="cellIs" dxfId="974" priority="414" operator="equal">
      <formula>0</formula>
    </cfRule>
    <cfRule type="cellIs" dxfId="973" priority="415" operator="lessThan">
      <formula>0</formula>
    </cfRule>
    <cfRule type="cellIs" dxfId="972" priority="416" operator="greaterThan">
      <formula>0</formula>
    </cfRule>
  </conditionalFormatting>
  <conditionalFormatting sqref="Z48">
    <cfRule type="cellIs" dxfId="971" priority="411" operator="equal">
      <formula>0</formula>
    </cfRule>
    <cfRule type="cellIs" dxfId="970" priority="412" operator="lessThan">
      <formula>0</formula>
    </cfRule>
    <cfRule type="cellIs" dxfId="969" priority="413" operator="greaterThan">
      <formula>0</formula>
    </cfRule>
  </conditionalFormatting>
  <conditionalFormatting sqref="Z50">
    <cfRule type="cellIs" dxfId="968" priority="408" operator="equal">
      <formula>0</formula>
    </cfRule>
    <cfRule type="cellIs" dxfId="967" priority="409" operator="lessThan">
      <formula>0</formula>
    </cfRule>
    <cfRule type="cellIs" dxfId="966" priority="410" operator="greaterThan">
      <formula>0</formula>
    </cfRule>
  </conditionalFormatting>
  <conditionalFormatting sqref="Z50">
    <cfRule type="cellIs" dxfId="965" priority="405" operator="equal">
      <formula>0</formula>
    </cfRule>
    <cfRule type="cellIs" dxfId="964" priority="406" operator="lessThan">
      <formula>0</formula>
    </cfRule>
    <cfRule type="cellIs" dxfId="963" priority="407" operator="greaterThan">
      <formula>0</formula>
    </cfRule>
  </conditionalFormatting>
  <conditionalFormatting sqref="Z50">
    <cfRule type="cellIs" dxfId="962" priority="402" operator="equal">
      <formula>0</formula>
    </cfRule>
    <cfRule type="cellIs" dxfId="961" priority="403" operator="lessThan">
      <formula>0</formula>
    </cfRule>
    <cfRule type="cellIs" dxfId="960" priority="404" operator="greaterThan">
      <formula>0</formula>
    </cfRule>
  </conditionalFormatting>
  <conditionalFormatting sqref="Z52">
    <cfRule type="cellIs" dxfId="959" priority="399" operator="equal">
      <formula>0</formula>
    </cfRule>
    <cfRule type="cellIs" dxfId="958" priority="400" operator="lessThan">
      <formula>0</formula>
    </cfRule>
    <cfRule type="cellIs" dxfId="957" priority="401" operator="greaterThan">
      <formula>0</formula>
    </cfRule>
  </conditionalFormatting>
  <conditionalFormatting sqref="Z54">
    <cfRule type="cellIs" dxfId="956" priority="396" operator="equal">
      <formula>0</formula>
    </cfRule>
    <cfRule type="cellIs" dxfId="955" priority="397" operator="lessThan">
      <formula>0</formula>
    </cfRule>
    <cfRule type="cellIs" dxfId="954" priority="398" operator="greaterThan">
      <formula>0</formula>
    </cfRule>
  </conditionalFormatting>
  <conditionalFormatting sqref="Z56">
    <cfRule type="cellIs" dxfId="953" priority="393" operator="equal">
      <formula>0</formula>
    </cfRule>
    <cfRule type="cellIs" dxfId="952" priority="394" operator="lessThan">
      <formula>0</formula>
    </cfRule>
    <cfRule type="cellIs" dxfId="951" priority="395" operator="greaterThan">
      <formula>0</formula>
    </cfRule>
  </conditionalFormatting>
  <conditionalFormatting sqref="Z56">
    <cfRule type="cellIs" dxfId="950" priority="390" operator="equal">
      <formula>0</formula>
    </cfRule>
    <cfRule type="cellIs" dxfId="949" priority="391" operator="lessThan">
      <formula>0</formula>
    </cfRule>
    <cfRule type="cellIs" dxfId="948" priority="392" operator="greaterThan">
      <formula>0</formula>
    </cfRule>
  </conditionalFormatting>
  <conditionalFormatting sqref="Z56">
    <cfRule type="cellIs" dxfId="947" priority="387" operator="equal">
      <formula>0</formula>
    </cfRule>
    <cfRule type="cellIs" dxfId="946" priority="388" operator="lessThan">
      <formula>0</formula>
    </cfRule>
    <cfRule type="cellIs" dxfId="945" priority="389" operator="greaterThan">
      <formula>0</formula>
    </cfRule>
  </conditionalFormatting>
  <conditionalFormatting sqref="Z56">
    <cfRule type="cellIs" dxfId="944" priority="384" operator="equal">
      <formula>0</formula>
    </cfRule>
    <cfRule type="cellIs" dxfId="943" priority="385" operator="lessThan">
      <formula>0</formula>
    </cfRule>
    <cfRule type="cellIs" dxfId="942" priority="386" operator="greaterThan">
      <formula>0</formula>
    </cfRule>
  </conditionalFormatting>
  <conditionalFormatting sqref="Z56">
    <cfRule type="cellIs" dxfId="941" priority="381" operator="equal">
      <formula>0</formula>
    </cfRule>
    <cfRule type="cellIs" dxfId="940" priority="382" operator="lessThan">
      <formula>0</formula>
    </cfRule>
    <cfRule type="cellIs" dxfId="939" priority="383" operator="greaterThan">
      <formula>0</formula>
    </cfRule>
  </conditionalFormatting>
  <conditionalFormatting sqref="Z58">
    <cfRule type="cellIs" dxfId="938" priority="378" operator="equal">
      <formula>0</formula>
    </cfRule>
    <cfRule type="cellIs" dxfId="937" priority="379" operator="lessThan">
      <formula>0</formula>
    </cfRule>
    <cfRule type="cellIs" dxfId="936" priority="380" operator="greaterThan">
      <formula>0</formula>
    </cfRule>
  </conditionalFormatting>
  <conditionalFormatting sqref="Z58">
    <cfRule type="cellIs" dxfId="935" priority="375" operator="equal">
      <formula>0</formula>
    </cfRule>
    <cfRule type="cellIs" dxfId="934" priority="376" operator="lessThan">
      <formula>0</formula>
    </cfRule>
    <cfRule type="cellIs" dxfId="933" priority="377" operator="greaterThan">
      <formula>0</formula>
    </cfRule>
  </conditionalFormatting>
  <conditionalFormatting sqref="Z58">
    <cfRule type="cellIs" dxfId="932" priority="372" operator="equal">
      <formula>0</formula>
    </cfRule>
    <cfRule type="cellIs" dxfId="931" priority="373" operator="lessThan">
      <formula>0</formula>
    </cfRule>
    <cfRule type="cellIs" dxfId="930" priority="374" operator="greaterThan">
      <formula>0</formula>
    </cfRule>
  </conditionalFormatting>
  <conditionalFormatting sqref="Z58">
    <cfRule type="cellIs" dxfId="929" priority="369" operator="equal">
      <formula>0</formula>
    </cfRule>
    <cfRule type="cellIs" dxfId="928" priority="370" operator="lessThan">
      <formula>0</formula>
    </cfRule>
    <cfRule type="cellIs" dxfId="927" priority="371" operator="greaterThan">
      <formula>0</formula>
    </cfRule>
  </conditionalFormatting>
  <conditionalFormatting sqref="Z58">
    <cfRule type="cellIs" dxfId="926" priority="366" operator="equal">
      <formula>0</formula>
    </cfRule>
    <cfRule type="cellIs" dxfId="925" priority="367" operator="lessThan">
      <formula>0</formula>
    </cfRule>
    <cfRule type="cellIs" dxfId="924" priority="368" operator="greaterThan">
      <formula>0</formula>
    </cfRule>
  </conditionalFormatting>
  <conditionalFormatting sqref="Z5:Z58">
    <cfRule type="containsText" dxfId="923" priority="365" operator="containsText" text="N/A">
      <formula>NOT(ISERROR(SEARCH("N/A",Z5)))</formula>
    </cfRule>
  </conditionalFormatting>
  <conditionalFormatting sqref="AC5:AC34 AC36:AC38 AC45:AC47 AC49:AC51 AC53 AC55:AC58">
    <cfRule type="cellIs" dxfId="922" priority="362" operator="equal">
      <formula>0</formula>
    </cfRule>
    <cfRule type="cellIs" dxfId="921" priority="363" operator="lessThan">
      <formula>0</formula>
    </cfRule>
    <cfRule type="cellIs" dxfId="920" priority="364" operator="greaterThan">
      <formula>0</formula>
    </cfRule>
  </conditionalFormatting>
  <conditionalFormatting sqref="AC20:AC33">
    <cfRule type="cellIs" dxfId="919" priority="359" operator="equal">
      <formula>0</formula>
    </cfRule>
    <cfRule type="cellIs" dxfId="918" priority="360" operator="lessThan">
      <formula>0</formula>
    </cfRule>
    <cfRule type="cellIs" dxfId="917" priority="361" operator="greaterThan">
      <formula>0</formula>
    </cfRule>
  </conditionalFormatting>
  <conditionalFormatting sqref="AC46">
    <cfRule type="cellIs" dxfId="916" priority="356" operator="equal">
      <formula>0</formula>
    </cfRule>
    <cfRule type="cellIs" dxfId="915" priority="357" operator="lessThan">
      <formula>0</formula>
    </cfRule>
    <cfRule type="cellIs" dxfId="914" priority="358" operator="greaterThan">
      <formula>0</formula>
    </cfRule>
  </conditionalFormatting>
  <conditionalFormatting sqref="AC50">
    <cfRule type="cellIs" dxfId="913" priority="353" operator="equal">
      <formula>0</formula>
    </cfRule>
    <cfRule type="cellIs" dxfId="912" priority="354" operator="lessThan">
      <formula>0</formula>
    </cfRule>
    <cfRule type="cellIs" dxfId="911" priority="355" operator="greaterThan">
      <formula>0</formula>
    </cfRule>
  </conditionalFormatting>
  <conditionalFormatting sqref="AC56">
    <cfRule type="cellIs" dxfId="910" priority="350" operator="equal">
      <formula>0</formula>
    </cfRule>
    <cfRule type="cellIs" dxfId="909" priority="351" operator="lessThan">
      <formula>0</formula>
    </cfRule>
    <cfRule type="cellIs" dxfId="908" priority="352" operator="greaterThan">
      <formula>0</formula>
    </cfRule>
  </conditionalFormatting>
  <conditionalFormatting sqref="AC58">
    <cfRule type="cellIs" dxfId="907" priority="347" operator="equal">
      <formula>0</formula>
    </cfRule>
    <cfRule type="cellIs" dxfId="906" priority="348" operator="lessThan">
      <formula>0</formula>
    </cfRule>
    <cfRule type="cellIs" dxfId="905" priority="349" operator="greaterThan">
      <formula>0</formula>
    </cfRule>
  </conditionalFormatting>
  <conditionalFormatting sqref="AC46">
    <cfRule type="cellIs" dxfId="904" priority="344" operator="equal">
      <formula>0</formula>
    </cfRule>
    <cfRule type="cellIs" dxfId="903" priority="345" operator="lessThan">
      <formula>0</formula>
    </cfRule>
    <cfRule type="cellIs" dxfId="902" priority="346" operator="greaterThan">
      <formula>0</formula>
    </cfRule>
  </conditionalFormatting>
  <conditionalFormatting sqref="AC50">
    <cfRule type="cellIs" dxfId="901" priority="341" operator="equal">
      <formula>0</formula>
    </cfRule>
    <cfRule type="cellIs" dxfId="900" priority="342" operator="lessThan">
      <formula>0</formula>
    </cfRule>
    <cfRule type="cellIs" dxfId="899" priority="343" operator="greaterThan">
      <formula>0</formula>
    </cfRule>
  </conditionalFormatting>
  <conditionalFormatting sqref="AC56">
    <cfRule type="cellIs" dxfId="898" priority="338" operator="equal">
      <formula>0</formula>
    </cfRule>
    <cfRule type="cellIs" dxfId="897" priority="339" operator="lessThan">
      <formula>0</formula>
    </cfRule>
    <cfRule type="cellIs" dxfId="896" priority="340" operator="greaterThan">
      <formula>0</formula>
    </cfRule>
  </conditionalFormatting>
  <conditionalFormatting sqref="AC58">
    <cfRule type="cellIs" dxfId="895" priority="335" operator="equal">
      <formula>0</formula>
    </cfRule>
    <cfRule type="cellIs" dxfId="894" priority="336" operator="lessThan">
      <formula>0</formula>
    </cfRule>
    <cfRule type="cellIs" dxfId="893" priority="337" operator="greaterThan">
      <formula>0</formula>
    </cfRule>
  </conditionalFormatting>
  <conditionalFormatting sqref="AC35">
    <cfRule type="cellIs" dxfId="892" priority="332" operator="equal">
      <formula>0</formula>
    </cfRule>
    <cfRule type="cellIs" dxfId="891" priority="333" operator="lessThan">
      <formula>0</formula>
    </cfRule>
    <cfRule type="cellIs" dxfId="890" priority="334" operator="greaterThan">
      <formula>0</formula>
    </cfRule>
  </conditionalFormatting>
  <conditionalFormatting sqref="AC37">
    <cfRule type="cellIs" dxfId="889" priority="329" operator="equal">
      <formula>0</formula>
    </cfRule>
    <cfRule type="cellIs" dxfId="888" priority="330" operator="lessThan">
      <formula>0</formula>
    </cfRule>
    <cfRule type="cellIs" dxfId="887" priority="331" operator="greaterThan">
      <formula>0</formula>
    </cfRule>
  </conditionalFormatting>
  <conditionalFormatting sqref="AC39:AC44">
    <cfRule type="cellIs" dxfId="886" priority="326" operator="equal">
      <formula>0</formula>
    </cfRule>
    <cfRule type="cellIs" dxfId="885" priority="327" operator="lessThan">
      <formula>0</formula>
    </cfRule>
    <cfRule type="cellIs" dxfId="884" priority="328" operator="greaterThan">
      <formula>0</formula>
    </cfRule>
  </conditionalFormatting>
  <conditionalFormatting sqref="AC46">
    <cfRule type="cellIs" dxfId="883" priority="323" operator="equal">
      <formula>0</formula>
    </cfRule>
    <cfRule type="cellIs" dxfId="882" priority="324" operator="lessThan">
      <formula>0</formula>
    </cfRule>
    <cfRule type="cellIs" dxfId="881" priority="325" operator="greaterThan">
      <formula>0</formula>
    </cfRule>
  </conditionalFormatting>
  <conditionalFormatting sqref="AC48">
    <cfRule type="cellIs" dxfId="880" priority="320" operator="equal">
      <formula>0</formula>
    </cfRule>
    <cfRule type="cellIs" dxfId="879" priority="321" operator="lessThan">
      <formula>0</formula>
    </cfRule>
    <cfRule type="cellIs" dxfId="878" priority="322" operator="greaterThan">
      <formula>0</formula>
    </cfRule>
  </conditionalFormatting>
  <conditionalFormatting sqref="AC50">
    <cfRule type="cellIs" dxfId="877" priority="317" operator="equal">
      <formula>0</formula>
    </cfRule>
    <cfRule type="cellIs" dxfId="876" priority="318" operator="lessThan">
      <formula>0</formula>
    </cfRule>
    <cfRule type="cellIs" dxfId="875" priority="319" operator="greaterThan">
      <formula>0</formula>
    </cfRule>
  </conditionalFormatting>
  <conditionalFormatting sqref="AC50">
    <cfRule type="cellIs" dxfId="874" priority="314" operator="equal">
      <formula>0</formula>
    </cfRule>
    <cfRule type="cellIs" dxfId="873" priority="315" operator="lessThan">
      <formula>0</formula>
    </cfRule>
    <cfRule type="cellIs" dxfId="872" priority="316" operator="greaterThan">
      <formula>0</formula>
    </cfRule>
  </conditionalFormatting>
  <conditionalFormatting sqref="AC50">
    <cfRule type="cellIs" dxfId="871" priority="311" operator="equal">
      <formula>0</formula>
    </cfRule>
    <cfRule type="cellIs" dxfId="870" priority="312" operator="lessThan">
      <formula>0</formula>
    </cfRule>
    <cfRule type="cellIs" dxfId="869" priority="313" operator="greaterThan">
      <formula>0</formula>
    </cfRule>
  </conditionalFormatting>
  <conditionalFormatting sqref="AC52">
    <cfRule type="cellIs" dxfId="868" priority="308" operator="equal">
      <formula>0</formula>
    </cfRule>
    <cfRule type="cellIs" dxfId="867" priority="309" operator="lessThan">
      <formula>0</formula>
    </cfRule>
    <cfRule type="cellIs" dxfId="866" priority="310" operator="greaterThan">
      <formula>0</formula>
    </cfRule>
  </conditionalFormatting>
  <conditionalFormatting sqref="AC54">
    <cfRule type="cellIs" dxfId="865" priority="305" operator="equal">
      <formula>0</formula>
    </cfRule>
    <cfRule type="cellIs" dxfId="864" priority="306" operator="lessThan">
      <formula>0</formula>
    </cfRule>
    <cfRule type="cellIs" dxfId="863" priority="307" operator="greaterThan">
      <formula>0</formula>
    </cfRule>
  </conditionalFormatting>
  <conditionalFormatting sqref="AC56">
    <cfRule type="cellIs" dxfId="862" priority="302" operator="equal">
      <formula>0</formula>
    </cfRule>
    <cfRule type="cellIs" dxfId="861" priority="303" operator="lessThan">
      <formula>0</formula>
    </cfRule>
    <cfRule type="cellIs" dxfId="860" priority="304" operator="greaterThan">
      <formula>0</formula>
    </cfRule>
  </conditionalFormatting>
  <conditionalFormatting sqref="AC56">
    <cfRule type="cellIs" dxfId="859" priority="299" operator="equal">
      <formula>0</formula>
    </cfRule>
    <cfRule type="cellIs" dxfId="858" priority="300" operator="lessThan">
      <formula>0</formula>
    </cfRule>
    <cfRule type="cellIs" dxfId="857" priority="301" operator="greaterThan">
      <formula>0</formula>
    </cfRule>
  </conditionalFormatting>
  <conditionalFormatting sqref="AC56">
    <cfRule type="cellIs" dxfId="856" priority="296" operator="equal">
      <formula>0</formula>
    </cfRule>
    <cfRule type="cellIs" dxfId="855" priority="297" operator="lessThan">
      <formula>0</formula>
    </cfRule>
    <cfRule type="cellIs" dxfId="854" priority="298" operator="greaterThan">
      <formula>0</formula>
    </cfRule>
  </conditionalFormatting>
  <conditionalFormatting sqref="AC56">
    <cfRule type="cellIs" dxfId="853" priority="293" operator="equal">
      <formula>0</formula>
    </cfRule>
    <cfRule type="cellIs" dxfId="852" priority="294" operator="lessThan">
      <formula>0</formula>
    </cfRule>
    <cfRule type="cellIs" dxfId="851" priority="295" operator="greaterThan">
      <formula>0</formula>
    </cfRule>
  </conditionalFormatting>
  <conditionalFormatting sqref="AC56">
    <cfRule type="cellIs" dxfId="850" priority="290" operator="equal">
      <formula>0</formula>
    </cfRule>
    <cfRule type="cellIs" dxfId="849" priority="291" operator="lessThan">
      <formula>0</formula>
    </cfRule>
    <cfRule type="cellIs" dxfId="848" priority="292" operator="greaterThan">
      <formula>0</formula>
    </cfRule>
  </conditionalFormatting>
  <conditionalFormatting sqref="AC58">
    <cfRule type="cellIs" dxfId="847" priority="287" operator="equal">
      <formula>0</formula>
    </cfRule>
    <cfRule type="cellIs" dxfId="846" priority="288" operator="lessThan">
      <formula>0</formula>
    </cfRule>
    <cfRule type="cellIs" dxfId="845" priority="289" operator="greaterThan">
      <formula>0</formula>
    </cfRule>
  </conditionalFormatting>
  <conditionalFormatting sqref="AC58">
    <cfRule type="cellIs" dxfId="844" priority="284" operator="equal">
      <formula>0</formula>
    </cfRule>
    <cfRule type="cellIs" dxfId="843" priority="285" operator="lessThan">
      <formula>0</formula>
    </cfRule>
    <cfRule type="cellIs" dxfId="842" priority="286" operator="greaterThan">
      <formula>0</formula>
    </cfRule>
  </conditionalFormatting>
  <conditionalFormatting sqref="AC58">
    <cfRule type="cellIs" dxfId="841" priority="281" operator="equal">
      <formula>0</formula>
    </cfRule>
    <cfRule type="cellIs" dxfId="840" priority="282" operator="lessThan">
      <formula>0</formula>
    </cfRule>
    <cfRule type="cellIs" dxfId="839" priority="283" operator="greaterThan">
      <formula>0</formula>
    </cfRule>
  </conditionalFormatting>
  <conditionalFormatting sqref="AC58">
    <cfRule type="cellIs" dxfId="838" priority="278" operator="equal">
      <formula>0</formula>
    </cfRule>
    <cfRule type="cellIs" dxfId="837" priority="279" operator="lessThan">
      <formula>0</formula>
    </cfRule>
    <cfRule type="cellIs" dxfId="836" priority="280" operator="greaterThan">
      <formula>0</formula>
    </cfRule>
  </conditionalFormatting>
  <conditionalFormatting sqref="AC58">
    <cfRule type="cellIs" dxfId="835" priority="275" operator="equal">
      <formula>0</formula>
    </cfRule>
    <cfRule type="cellIs" dxfId="834" priority="276" operator="lessThan">
      <formula>0</formula>
    </cfRule>
    <cfRule type="cellIs" dxfId="833" priority="277" operator="greaterThan">
      <formula>0</formula>
    </cfRule>
  </conditionalFormatting>
  <conditionalFormatting sqref="AC5:AC58">
    <cfRule type="containsText" dxfId="832" priority="274" operator="containsText" text="N/A">
      <formula>NOT(ISERROR(SEARCH("N/A",AC5)))</formula>
    </cfRule>
  </conditionalFormatting>
  <conditionalFormatting sqref="AF5:AF34 AF36:AF38 AF45:AF47 AF49:AF51 AF53 AF55:AF58">
    <cfRule type="cellIs" dxfId="831" priority="271" operator="equal">
      <formula>0</formula>
    </cfRule>
    <cfRule type="cellIs" dxfId="830" priority="272" operator="lessThan">
      <formula>0</formula>
    </cfRule>
    <cfRule type="cellIs" dxfId="829" priority="273" operator="greaterThan">
      <formula>0</formula>
    </cfRule>
  </conditionalFormatting>
  <conditionalFormatting sqref="AF20:AF33">
    <cfRule type="cellIs" dxfId="828" priority="268" operator="equal">
      <formula>0</formula>
    </cfRule>
    <cfRule type="cellIs" dxfId="827" priority="269" operator="lessThan">
      <formula>0</formula>
    </cfRule>
    <cfRule type="cellIs" dxfId="826" priority="270" operator="greaterThan">
      <formula>0</formula>
    </cfRule>
  </conditionalFormatting>
  <conditionalFormatting sqref="AF46">
    <cfRule type="cellIs" dxfId="825" priority="265" operator="equal">
      <formula>0</formula>
    </cfRule>
    <cfRule type="cellIs" dxfId="824" priority="266" operator="lessThan">
      <formula>0</formula>
    </cfRule>
    <cfRule type="cellIs" dxfId="823" priority="267" operator="greaterThan">
      <formula>0</formula>
    </cfRule>
  </conditionalFormatting>
  <conditionalFormatting sqref="AF50">
    <cfRule type="cellIs" dxfId="822" priority="262" operator="equal">
      <formula>0</formula>
    </cfRule>
    <cfRule type="cellIs" dxfId="821" priority="263" operator="lessThan">
      <formula>0</formula>
    </cfRule>
    <cfRule type="cellIs" dxfId="820" priority="264" operator="greaterThan">
      <formula>0</formula>
    </cfRule>
  </conditionalFormatting>
  <conditionalFormatting sqref="AF56">
    <cfRule type="cellIs" dxfId="819" priority="259" operator="equal">
      <formula>0</formula>
    </cfRule>
    <cfRule type="cellIs" dxfId="818" priority="260" operator="lessThan">
      <formula>0</formula>
    </cfRule>
    <cfRule type="cellIs" dxfId="817" priority="261" operator="greaterThan">
      <formula>0</formula>
    </cfRule>
  </conditionalFormatting>
  <conditionalFormatting sqref="AF58">
    <cfRule type="cellIs" dxfId="816" priority="256" operator="equal">
      <formula>0</formula>
    </cfRule>
    <cfRule type="cellIs" dxfId="815" priority="257" operator="lessThan">
      <formula>0</formula>
    </cfRule>
    <cfRule type="cellIs" dxfId="814" priority="258" operator="greaterThan">
      <formula>0</formula>
    </cfRule>
  </conditionalFormatting>
  <conditionalFormatting sqref="AF46">
    <cfRule type="cellIs" dxfId="813" priority="253" operator="equal">
      <formula>0</formula>
    </cfRule>
    <cfRule type="cellIs" dxfId="812" priority="254" operator="lessThan">
      <formula>0</formula>
    </cfRule>
    <cfRule type="cellIs" dxfId="811" priority="255" operator="greaterThan">
      <formula>0</formula>
    </cfRule>
  </conditionalFormatting>
  <conditionalFormatting sqref="AF50">
    <cfRule type="cellIs" dxfId="810" priority="250" operator="equal">
      <formula>0</formula>
    </cfRule>
    <cfRule type="cellIs" dxfId="809" priority="251" operator="lessThan">
      <formula>0</formula>
    </cfRule>
    <cfRule type="cellIs" dxfId="808" priority="252" operator="greaterThan">
      <formula>0</formula>
    </cfRule>
  </conditionalFormatting>
  <conditionalFormatting sqref="AF56">
    <cfRule type="cellIs" dxfId="807" priority="247" operator="equal">
      <formula>0</formula>
    </cfRule>
    <cfRule type="cellIs" dxfId="806" priority="248" operator="lessThan">
      <formula>0</formula>
    </cfRule>
    <cfRule type="cellIs" dxfId="805" priority="249" operator="greaterThan">
      <formula>0</formula>
    </cfRule>
  </conditionalFormatting>
  <conditionalFormatting sqref="AF58">
    <cfRule type="cellIs" dxfId="804" priority="244" operator="equal">
      <formula>0</formula>
    </cfRule>
    <cfRule type="cellIs" dxfId="803" priority="245" operator="lessThan">
      <formula>0</formula>
    </cfRule>
    <cfRule type="cellIs" dxfId="802" priority="246" operator="greaterThan">
      <formula>0</formula>
    </cfRule>
  </conditionalFormatting>
  <conditionalFormatting sqref="AF35">
    <cfRule type="cellIs" dxfId="801" priority="241" operator="equal">
      <formula>0</formula>
    </cfRule>
    <cfRule type="cellIs" dxfId="800" priority="242" operator="lessThan">
      <formula>0</formula>
    </cfRule>
    <cfRule type="cellIs" dxfId="799" priority="243" operator="greaterThan">
      <formula>0</formula>
    </cfRule>
  </conditionalFormatting>
  <conditionalFormatting sqref="AF37">
    <cfRule type="cellIs" dxfId="798" priority="238" operator="equal">
      <formula>0</formula>
    </cfRule>
    <cfRule type="cellIs" dxfId="797" priority="239" operator="lessThan">
      <formula>0</formula>
    </cfRule>
    <cfRule type="cellIs" dxfId="796" priority="240" operator="greaterThan">
      <formula>0</formula>
    </cfRule>
  </conditionalFormatting>
  <conditionalFormatting sqref="AF39:AF44">
    <cfRule type="cellIs" dxfId="795" priority="235" operator="equal">
      <formula>0</formula>
    </cfRule>
    <cfRule type="cellIs" dxfId="794" priority="236" operator="lessThan">
      <formula>0</formula>
    </cfRule>
    <cfRule type="cellIs" dxfId="793" priority="237" operator="greaterThan">
      <formula>0</formula>
    </cfRule>
  </conditionalFormatting>
  <conditionalFormatting sqref="AF46">
    <cfRule type="cellIs" dxfId="792" priority="232" operator="equal">
      <formula>0</formula>
    </cfRule>
    <cfRule type="cellIs" dxfId="791" priority="233" operator="lessThan">
      <formula>0</formula>
    </cfRule>
    <cfRule type="cellIs" dxfId="790" priority="234" operator="greaterThan">
      <formula>0</formula>
    </cfRule>
  </conditionalFormatting>
  <conditionalFormatting sqref="AF48">
    <cfRule type="cellIs" dxfId="789" priority="229" operator="equal">
      <formula>0</formula>
    </cfRule>
    <cfRule type="cellIs" dxfId="788" priority="230" operator="lessThan">
      <formula>0</formula>
    </cfRule>
    <cfRule type="cellIs" dxfId="787" priority="231" operator="greaterThan">
      <formula>0</formula>
    </cfRule>
  </conditionalFormatting>
  <conditionalFormatting sqref="AF50">
    <cfRule type="cellIs" dxfId="786" priority="226" operator="equal">
      <formula>0</formula>
    </cfRule>
    <cfRule type="cellIs" dxfId="785" priority="227" operator="lessThan">
      <formula>0</formula>
    </cfRule>
    <cfRule type="cellIs" dxfId="784" priority="228" operator="greaterThan">
      <formula>0</formula>
    </cfRule>
  </conditionalFormatting>
  <conditionalFormatting sqref="AF50">
    <cfRule type="cellIs" dxfId="783" priority="223" operator="equal">
      <formula>0</formula>
    </cfRule>
    <cfRule type="cellIs" dxfId="782" priority="224" operator="lessThan">
      <formula>0</formula>
    </cfRule>
    <cfRule type="cellIs" dxfId="781" priority="225" operator="greaterThan">
      <formula>0</formula>
    </cfRule>
  </conditionalFormatting>
  <conditionalFormatting sqref="AF50">
    <cfRule type="cellIs" dxfId="780" priority="220" operator="equal">
      <formula>0</formula>
    </cfRule>
    <cfRule type="cellIs" dxfId="779" priority="221" operator="lessThan">
      <formula>0</formula>
    </cfRule>
    <cfRule type="cellIs" dxfId="778" priority="222" operator="greaterThan">
      <formula>0</formula>
    </cfRule>
  </conditionalFormatting>
  <conditionalFormatting sqref="AF52">
    <cfRule type="cellIs" dxfId="777" priority="217" operator="equal">
      <formula>0</formula>
    </cfRule>
    <cfRule type="cellIs" dxfId="776" priority="218" operator="lessThan">
      <formula>0</formula>
    </cfRule>
    <cfRule type="cellIs" dxfId="775" priority="219" operator="greaterThan">
      <formula>0</formula>
    </cfRule>
  </conditionalFormatting>
  <conditionalFormatting sqref="AF54">
    <cfRule type="cellIs" dxfId="774" priority="214" operator="equal">
      <formula>0</formula>
    </cfRule>
    <cfRule type="cellIs" dxfId="773" priority="215" operator="lessThan">
      <formula>0</formula>
    </cfRule>
    <cfRule type="cellIs" dxfId="772" priority="216" operator="greaterThan">
      <formula>0</formula>
    </cfRule>
  </conditionalFormatting>
  <conditionalFormatting sqref="AF56">
    <cfRule type="cellIs" dxfId="771" priority="211" operator="equal">
      <formula>0</formula>
    </cfRule>
    <cfRule type="cellIs" dxfId="770" priority="212" operator="lessThan">
      <formula>0</formula>
    </cfRule>
    <cfRule type="cellIs" dxfId="769" priority="213" operator="greaterThan">
      <formula>0</formula>
    </cfRule>
  </conditionalFormatting>
  <conditionalFormatting sqref="AF56">
    <cfRule type="cellIs" dxfId="768" priority="208" operator="equal">
      <formula>0</formula>
    </cfRule>
    <cfRule type="cellIs" dxfId="767" priority="209" operator="lessThan">
      <formula>0</formula>
    </cfRule>
    <cfRule type="cellIs" dxfId="766" priority="210" operator="greaterThan">
      <formula>0</formula>
    </cfRule>
  </conditionalFormatting>
  <conditionalFormatting sqref="AF56">
    <cfRule type="cellIs" dxfId="765" priority="205" operator="equal">
      <formula>0</formula>
    </cfRule>
    <cfRule type="cellIs" dxfId="764" priority="206" operator="lessThan">
      <formula>0</formula>
    </cfRule>
    <cfRule type="cellIs" dxfId="763" priority="207" operator="greaterThan">
      <formula>0</formula>
    </cfRule>
  </conditionalFormatting>
  <conditionalFormatting sqref="AF56">
    <cfRule type="cellIs" dxfId="762" priority="202" operator="equal">
      <formula>0</formula>
    </cfRule>
    <cfRule type="cellIs" dxfId="761" priority="203" operator="lessThan">
      <formula>0</formula>
    </cfRule>
    <cfRule type="cellIs" dxfId="760" priority="204" operator="greaterThan">
      <formula>0</formula>
    </cfRule>
  </conditionalFormatting>
  <conditionalFormatting sqref="AF56">
    <cfRule type="cellIs" dxfId="759" priority="199" operator="equal">
      <formula>0</formula>
    </cfRule>
    <cfRule type="cellIs" dxfId="758" priority="200" operator="lessThan">
      <formula>0</formula>
    </cfRule>
    <cfRule type="cellIs" dxfId="757" priority="201" operator="greaterThan">
      <formula>0</formula>
    </cfRule>
  </conditionalFormatting>
  <conditionalFormatting sqref="AF58">
    <cfRule type="cellIs" dxfId="756" priority="196" operator="equal">
      <formula>0</formula>
    </cfRule>
    <cfRule type="cellIs" dxfId="755" priority="197" operator="lessThan">
      <formula>0</formula>
    </cfRule>
    <cfRule type="cellIs" dxfId="754" priority="198" operator="greaterThan">
      <formula>0</formula>
    </cfRule>
  </conditionalFormatting>
  <conditionalFormatting sqref="AF58">
    <cfRule type="cellIs" dxfId="753" priority="193" operator="equal">
      <formula>0</formula>
    </cfRule>
    <cfRule type="cellIs" dxfId="752" priority="194" operator="lessThan">
      <formula>0</formula>
    </cfRule>
    <cfRule type="cellIs" dxfId="751" priority="195" operator="greaterThan">
      <formula>0</formula>
    </cfRule>
  </conditionalFormatting>
  <conditionalFormatting sqref="AF58">
    <cfRule type="cellIs" dxfId="750" priority="190" operator="equal">
      <formula>0</formula>
    </cfRule>
    <cfRule type="cellIs" dxfId="749" priority="191" operator="lessThan">
      <formula>0</formula>
    </cfRule>
    <cfRule type="cellIs" dxfId="748" priority="192" operator="greaterThan">
      <formula>0</formula>
    </cfRule>
  </conditionalFormatting>
  <conditionalFormatting sqref="AF58">
    <cfRule type="cellIs" dxfId="747" priority="187" operator="equal">
      <formula>0</formula>
    </cfRule>
    <cfRule type="cellIs" dxfId="746" priority="188" operator="lessThan">
      <formula>0</formula>
    </cfRule>
    <cfRule type="cellIs" dxfId="745" priority="189" operator="greaterThan">
      <formula>0</formula>
    </cfRule>
  </conditionalFormatting>
  <conditionalFormatting sqref="AF58">
    <cfRule type="cellIs" dxfId="744" priority="184" operator="equal">
      <formula>0</formula>
    </cfRule>
    <cfRule type="cellIs" dxfId="743" priority="185" operator="lessThan">
      <formula>0</formula>
    </cfRule>
    <cfRule type="cellIs" dxfId="742" priority="186" operator="greaterThan">
      <formula>0</formula>
    </cfRule>
  </conditionalFormatting>
  <conditionalFormatting sqref="AF5:AF58">
    <cfRule type="containsText" dxfId="741" priority="183" operator="containsText" text="N/A">
      <formula>NOT(ISERROR(SEARCH("N/A",AF5)))</formula>
    </cfRule>
  </conditionalFormatting>
  <conditionalFormatting sqref="AI5:AI34 AI36:AI38 AI45:AI47 AI49:AI51 AI53 AI55:AI58">
    <cfRule type="cellIs" dxfId="740" priority="180" operator="equal">
      <formula>0</formula>
    </cfRule>
    <cfRule type="cellIs" dxfId="739" priority="181" operator="lessThan">
      <formula>0</formula>
    </cfRule>
    <cfRule type="cellIs" dxfId="738" priority="182" operator="greaterThan">
      <formula>0</formula>
    </cfRule>
  </conditionalFormatting>
  <conditionalFormatting sqref="AI20:AI33">
    <cfRule type="cellIs" dxfId="737" priority="177" operator="equal">
      <formula>0</formula>
    </cfRule>
    <cfRule type="cellIs" dxfId="736" priority="178" operator="lessThan">
      <formula>0</formula>
    </cfRule>
    <cfRule type="cellIs" dxfId="735" priority="179" operator="greaterThan">
      <formula>0</formula>
    </cfRule>
  </conditionalFormatting>
  <conditionalFormatting sqref="AI46">
    <cfRule type="cellIs" dxfId="734" priority="174" operator="equal">
      <formula>0</formula>
    </cfRule>
    <cfRule type="cellIs" dxfId="733" priority="175" operator="lessThan">
      <formula>0</formula>
    </cfRule>
    <cfRule type="cellIs" dxfId="732" priority="176" operator="greaterThan">
      <formula>0</formula>
    </cfRule>
  </conditionalFormatting>
  <conditionalFormatting sqref="AI50">
    <cfRule type="cellIs" dxfId="731" priority="171" operator="equal">
      <formula>0</formula>
    </cfRule>
    <cfRule type="cellIs" dxfId="730" priority="172" operator="lessThan">
      <formula>0</formula>
    </cfRule>
    <cfRule type="cellIs" dxfId="729" priority="173" operator="greaterThan">
      <formula>0</formula>
    </cfRule>
  </conditionalFormatting>
  <conditionalFormatting sqref="AI56">
    <cfRule type="cellIs" dxfId="728" priority="168" operator="equal">
      <formula>0</formula>
    </cfRule>
    <cfRule type="cellIs" dxfId="727" priority="169" operator="lessThan">
      <formula>0</formula>
    </cfRule>
    <cfRule type="cellIs" dxfId="726" priority="170" operator="greaterThan">
      <formula>0</formula>
    </cfRule>
  </conditionalFormatting>
  <conditionalFormatting sqref="AI58">
    <cfRule type="cellIs" dxfId="725" priority="165" operator="equal">
      <formula>0</formula>
    </cfRule>
    <cfRule type="cellIs" dxfId="724" priority="166" operator="lessThan">
      <formula>0</formula>
    </cfRule>
    <cfRule type="cellIs" dxfId="723" priority="167" operator="greaterThan">
      <formula>0</formula>
    </cfRule>
  </conditionalFormatting>
  <conditionalFormatting sqref="AI46">
    <cfRule type="cellIs" dxfId="722" priority="162" operator="equal">
      <formula>0</formula>
    </cfRule>
    <cfRule type="cellIs" dxfId="721" priority="163" operator="lessThan">
      <formula>0</formula>
    </cfRule>
    <cfRule type="cellIs" dxfId="720" priority="164" operator="greaterThan">
      <formula>0</formula>
    </cfRule>
  </conditionalFormatting>
  <conditionalFormatting sqref="AI50">
    <cfRule type="cellIs" dxfId="719" priority="159" operator="equal">
      <formula>0</formula>
    </cfRule>
    <cfRule type="cellIs" dxfId="718" priority="160" operator="lessThan">
      <formula>0</formula>
    </cfRule>
    <cfRule type="cellIs" dxfId="717" priority="161" operator="greaterThan">
      <formula>0</formula>
    </cfRule>
  </conditionalFormatting>
  <conditionalFormatting sqref="AI56">
    <cfRule type="cellIs" dxfId="716" priority="156" operator="equal">
      <formula>0</formula>
    </cfRule>
    <cfRule type="cellIs" dxfId="715" priority="157" operator="lessThan">
      <formula>0</formula>
    </cfRule>
    <cfRule type="cellIs" dxfId="714" priority="158" operator="greaterThan">
      <formula>0</formula>
    </cfRule>
  </conditionalFormatting>
  <conditionalFormatting sqref="AI58">
    <cfRule type="cellIs" dxfId="713" priority="153" operator="equal">
      <formula>0</formula>
    </cfRule>
    <cfRule type="cellIs" dxfId="712" priority="154" operator="lessThan">
      <formula>0</formula>
    </cfRule>
    <cfRule type="cellIs" dxfId="711" priority="155" operator="greaterThan">
      <formula>0</formula>
    </cfRule>
  </conditionalFormatting>
  <conditionalFormatting sqref="AI35">
    <cfRule type="cellIs" dxfId="710" priority="150" operator="equal">
      <formula>0</formula>
    </cfRule>
    <cfRule type="cellIs" dxfId="709" priority="151" operator="lessThan">
      <formula>0</formula>
    </cfRule>
    <cfRule type="cellIs" dxfId="708" priority="152" operator="greaterThan">
      <formula>0</formula>
    </cfRule>
  </conditionalFormatting>
  <conditionalFormatting sqref="AI37">
    <cfRule type="cellIs" dxfId="707" priority="147" operator="equal">
      <formula>0</formula>
    </cfRule>
    <cfRule type="cellIs" dxfId="706" priority="148" operator="lessThan">
      <formula>0</formula>
    </cfRule>
    <cfRule type="cellIs" dxfId="705" priority="149" operator="greaterThan">
      <formula>0</formula>
    </cfRule>
  </conditionalFormatting>
  <conditionalFormatting sqref="AI39:AI44">
    <cfRule type="cellIs" dxfId="704" priority="144" operator="equal">
      <formula>0</formula>
    </cfRule>
    <cfRule type="cellIs" dxfId="703" priority="145" operator="lessThan">
      <formula>0</formula>
    </cfRule>
    <cfRule type="cellIs" dxfId="702" priority="146" operator="greaterThan">
      <formula>0</formula>
    </cfRule>
  </conditionalFormatting>
  <conditionalFormatting sqref="AI46">
    <cfRule type="cellIs" dxfId="701" priority="141" operator="equal">
      <formula>0</formula>
    </cfRule>
    <cfRule type="cellIs" dxfId="700" priority="142" operator="lessThan">
      <formula>0</formula>
    </cfRule>
    <cfRule type="cellIs" dxfId="699" priority="143" operator="greaterThan">
      <formula>0</formula>
    </cfRule>
  </conditionalFormatting>
  <conditionalFormatting sqref="AI48">
    <cfRule type="cellIs" dxfId="698" priority="138" operator="equal">
      <formula>0</formula>
    </cfRule>
    <cfRule type="cellIs" dxfId="697" priority="139" operator="lessThan">
      <formula>0</formula>
    </cfRule>
    <cfRule type="cellIs" dxfId="696" priority="140" operator="greaterThan">
      <formula>0</formula>
    </cfRule>
  </conditionalFormatting>
  <conditionalFormatting sqref="AI50">
    <cfRule type="cellIs" dxfId="695" priority="135" operator="equal">
      <formula>0</formula>
    </cfRule>
    <cfRule type="cellIs" dxfId="694" priority="136" operator="lessThan">
      <formula>0</formula>
    </cfRule>
    <cfRule type="cellIs" dxfId="693" priority="137" operator="greaterThan">
      <formula>0</formula>
    </cfRule>
  </conditionalFormatting>
  <conditionalFormatting sqref="AI50">
    <cfRule type="cellIs" dxfId="692" priority="132" operator="equal">
      <formula>0</formula>
    </cfRule>
    <cfRule type="cellIs" dxfId="691" priority="133" operator="lessThan">
      <formula>0</formula>
    </cfRule>
    <cfRule type="cellIs" dxfId="690" priority="134" operator="greaterThan">
      <formula>0</formula>
    </cfRule>
  </conditionalFormatting>
  <conditionalFormatting sqref="AI50">
    <cfRule type="cellIs" dxfId="689" priority="129" operator="equal">
      <formula>0</formula>
    </cfRule>
    <cfRule type="cellIs" dxfId="688" priority="130" operator="lessThan">
      <formula>0</formula>
    </cfRule>
    <cfRule type="cellIs" dxfId="687" priority="131" operator="greaterThan">
      <formula>0</formula>
    </cfRule>
  </conditionalFormatting>
  <conditionalFormatting sqref="AI52">
    <cfRule type="cellIs" dxfId="686" priority="126" operator="equal">
      <formula>0</formula>
    </cfRule>
    <cfRule type="cellIs" dxfId="685" priority="127" operator="lessThan">
      <formula>0</formula>
    </cfRule>
    <cfRule type="cellIs" dxfId="684" priority="128" operator="greaterThan">
      <formula>0</formula>
    </cfRule>
  </conditionalFormatting>
  <conditionalFormatting sqref="AI54">
    <cfRule type="cellIs" dxfId="683" priority="123" operator="equal">
      <formula>0</formula>
    </cfRule>
    <cfRule type="cellIs" dxfId="682" priority="124" operator="lessThan">
      <formula>0</formula>
    </cfRule>
    <cfRule type="cellIs" dxfId="681" priority="125" operator="greaterThan">
      <formula>0</formula>
    </cfRule>
  </conditionalFormatting>
  <conditionalFormatting sqref="AI56">
    <cfRule type="cellIs" dxfId="680" priority="120" operator="equal">
      <formula>0</formula>
    </cfRule>
    <cfRule type="cellIs" dxfId="679" priority="121" operator="lessThan">
      <formula>0</formula>
    </cfRule>
    <cfRule type="cellIs" dxfId="678" priority="122" operator="greaterThan">
      <formula>0</formula>
    </cfRule>
  </conditionalFormatting>
  <conditionalFormatting sqref="AI56">
    <cfRule type="cellIs" dxfId="677" priority="117" operator="equal">
      <formula>0</formula>
    </cfRule>
    <cfRule type="cellIs" dxfId="676" priority="118" operator="lessThan">
      <formula>0</formula>
    </cfRule>
    <cfRule type="cellIs" dxfId="675" priority="119" operator="greaterThan">
      <formula>0</formula>
    </cfRule>
  </conditionalFormatting>
  <conditionalFormatting sqref="AI56">
    <cfRule type="cellIs" dxfId="674" priority="114" operator="equal">
      <formula>0</formula>
    </cfRule>
    <cfRule type="cellIs" dxfId="673" priority="115" operator="lessThan">
      <formula>0</formula>
    </cfRule>
    <cfRule type="cellIs" dxfId="672" priority="116" operator="greaterThan">
      <formula>0</formula>
    </cfRule>
  </conditionalFormatting>
  <conditionalFormatting sqref="AI56">
    <cfRule type="cellIs" dxfId="671" priority="111" operator="equal">
      <formula>0</formula>
    </cfRule>
    <cfRule type="cellIs" dxfId="670" priority="112" operator="lessThan">
      <formula>0</formula>
    </cfRule>
    <cfRule type="cellIs" dxfId="669" priority="113" operator="greaterThan">
      <formula>0</formula>
    </cfRule>
  </conditionalFormatting>
  <conditionalFormatting sqref="AI56">
    <cfRule type="cellIs" dxfId="668" priority="108" operator="equal">
      <formula>0</formula>
    </cfRule>
    <cfRule type="cellIs" dxfId="667" priority="109" operator="lessThan">
      <formula>0</formula>
    </cfRule>
    <cfRule type="cellIs" dxfId="666" priority="110" operator="greaterThan">
      <formula>0</formula>
    </cfRule>
  </conditionalFormatting>
  <conditionalFormatting sqref="AI58">
    <cfRule type="cellIs" dxfId="665" priority="105" operator="equal">
      <formula>0</formula>
    </cfRule>
    <cfRule type="cellIs" dxfId="664" priority="106" operator="lessThan">
      <formula>0</formula>
    </cfRule>
    <cfRule type="cellIs" dxfId="663" priority="107" operator="greaterThan">
      <formula>0</formula>
    </cfRule>
  </conditionalFormatting>
  <conditionalFormatting sqref="AI58">
    <cfRule type="cellIs" dxfId="662" priority="102" operator="equal">
      <formula>0</formula>
    </cfRule>
    <cfRule type="cellIs" dxfId="661" priority="103" operator="lessThan">
      <formula>0</formula>
    </cfRule>
    <cfRule type="cellIs" dxfId="660" priority="104" operator="greaterThan">
      <formula>0</formula>
    </cfRule>
  </conditionalFormatting>
  <conditionalFormatting sqref="AI58">
    <cfRule type="cellIs" dxfId="659" priority="99" operator="equal">
      <formula>0</formula>
    </cfRule>
    <cfRule type="cellIs" dxfId="658" priority="100" operator="lessThan">
      <formula>0</formula>
    </cfRule>
    <cfRule type="cellIs" dxfId="657" priority="101" operator="greaterThan">
      <formula>0</formula>
    </cfRule>
  </conditionalFormatting>
  <conditionalFormatting sqref="AI58">
    <cfRule type="cellIs" dxfId="656" priority="96" operator="equal">
      <formula>0</formula>
    </cfRule>
    <cfRule type="cellIs" dxfId="655" priority="97" operator="lessThan">
      <formula>0</formula>
    </cfRule>
    <cfRule type="cellIs" dxfId="654" priority="98" operator="greaterThan">
      <formula>0</formula>
    </cfRule>
  </conditionalFormatting>
  <conditionalFormatting sqref="AI58">
    <cfRule type="cellIs" dxfId="653" priority="93" operator="equal">
      <formula>0</formula>
    </cfRule>
    <cfRule type="cellIs" dxfId="652" priority="94" operator="lessThan">
      <formula>0</formula>
    </cfRule>
    <cfRule type="cellIs" dxfId="651" priority="95" operator="greaterThan">
      <formula>0</formula>
    </cfRule>
  </conditionalFormatting>
  <conditionalFormatting sqref="AI5:AI58">
    <cfRule type="containsText" dxfId="650" priority="92" operator="containsText" text="N/A">
      <formula>NOT(ISERROR(SEARCH("N/A",AI5)))</formula>
    </cfRule>
  </conditionalFormatting>
  <conditionalFormatting sqref="AL5:AL34 AL36:AL38 AL45:AL47 AL49:AL51 AL53 AL55:AL58">
    <cfRule type="cellIs" dxfId="649" priority="89" operator="equal">
      <formula>0</formula>
    </cfRule>
    <cfRule type="cellIs" dxfId="648" priority="90" operator="lessThan">
      <formula>0</formula>
    </cfRule>
    <cfRule type="cellIs" dxfId="647" priority="91" operator="greaterThan">
      <formula>0</formula>
    </cfRule>
  </conditionalFormatting>
  <conditionalFormatting sqref="AL20:AL33">
    <cfRule type="cellIs" dxfId="646" priority="86" operator="equal">
      <formula>0</formula>
    </cfRule>
    <cfRule type="cellIs" dxfId="645" priority="87" operator="lessThan">
      <formula>0</formula>
    </cfRule>
    <cfRule type="cellIs" dxfId="644" priority="88" operator="greaterThan">
      <formula>0</formula>
    </cfRule>
  </conditionalFormatting>
  <conditionalFormatting sqref="AL46">
    <cfRule type="cellIs" dxfId="643" priority="83" operator="equal">
      <formula>0</formula>
    </cfRule>
    <cfRule type="cellIs" dxfId="642" priority="84" operator="lessThan">
      <formula>0</formula>
    </cfRule>
    <cfRule type="cellIs" dxfId="641" priority="85" operator="greaterThan">
      <formula>0</formula>
    </cfRule>
  </conditionalFormatting>
  <conditionalFormatting sqref="AL50">
    <cfRule type="cellIs" dxfId="640" priority="80" operator="equal">
      <formula>0</formula>
    </cfRule>
    <cfRule type="cellIs" dxfId="639" priority="81" operator="lessThan">
      <formula>0</formula>
    </cfRule>
    <cfRule type="cellIs" dxfId="638" priority="82" operator="greaterThan">
      <formula>0</formula>
    </cfRule>
  </conditionalFormatting>
  <conditionalFormatting sqref="AL56">
    <cfRule type="cellIs" dxfId="637" priority="77" operator="equal">
      <formula>0</formula>
    </cfRule>
    <cfRule type="cellIs" dxfId="636" priority="78" operator="lessThan">
      <formula>0</formula>
    </cfRule>
    <cfRule type="cellIs" dxfId="635" priority="79" operator="greaterThan">
      <formula>0</formula>
    </cfRule>
  </conditionalFormatting>
  <conditionalFormatting sqref="AL58">
    <cfRule type="cellIs" dxfId="634" priority="74" operator="equal">
      <formula>0</formula>
    </cfRule>
    <cfRule type="cellIs" dxfId="633" priority="75" operator="lessThan">
      <formula>0</formula>
    </cfRule>
    <cfRule type="cellIs" dxfId="632" priority="76" operator="greaterThan">
      <formula>0</formula>
    </cfRule>
  </conditionalFormatting>
  <conditionalFormatting sqref="AL46">
    <cfRule type="cellIs" dxfId="631" priority="71" operator="equal">
      <formula>0</formula>
    </cfRule>
    <cfRule type="cellIs" dxfId="630" priority="72" operator="lessThan">
      <formula>0</formula>
    </cfRule>
    <cfRule type="cellIs" dxfId="629" priority="73" operator="greaterThan">
      <formula>0</formula>
    </cfRule>
  </conditionalFormatting>
  <conditionalFormatting sqref="AL50">
    <cfRule type="cellIs" dxfId="628" priority="68" operator="equal">
      <formula>0</formula>
    </cfRule>
    <cfRule type="cellIs" dxfId="627" priority="69" operator="lessThan">
      <formula>0</formula>
    </cfRule>
    <cfRule type="cellIs" dxfId="626" priority="70" operator="greaterThan">
      <formula>0</formula>
    </cfRule>
  </conditionalFormatting>
  <conditionalFormatting sqref="AL56">
    <cfRule type="cellIs" dxfId="625" priority="65" operator="equal">
      <formula>0</formula>
    </cfRule>
    <cfRule type="cellIs" dxfId="624" priority="66" operator="lessThan">
      <formula>0</formula>
    </cfRule>
    <cfRule type="cellIs" dxfId="623" priority="67" operator="greaterThan">
      <formula>0</formula>
    </cfRule>
  </conditionalFormatting>
  <conditionalFormatting sqref="AL58">
    <cfRule type="cellIs" dxfId="622" priority="62" operator="equal">
      <formula>0</formula>
    </cfRule>
    <cfRule type="cellIs" dxfId="621" priority="63" operator="lessThan">
      <formula>0</formula>
    </cfRule>
    <cfRule type="cellIs" dxfId="620" priority="64" operator="greaterThan">
      <formula>0</formula>
    </cfRule>
  </conditionalFormatting>
  <conditionalFormatting sqref="AL35">
    <cfRule type="cellIs" dxfId="619" priority="59" operator="equal">
      <formula>0</formula>
    </cfRule>
    <cfRule type="cellIs" dxfId="618" priority="60" operator="lessThan">
      <formula>0</formula>
    </cfRule>
    <cfRule type="cellIs" dxfId="617" priority="61" operator="greaterThan">
      <formula>0</formula>
    </cfRule>
  </conditionalFormatting>
  <conditionalFormatting sqref="AL37">
    <cfRule type="cellIs" dxfId="616" priority="56" operator="equal">
      <formula>0</formula>
    </cfRule>
    <cfRule type="cellIs" dxfId="615" priority="57" operator="lessThan">
      <formula>0</formula>
    </cfRule>
    <cfRule type="cellIs" dxfId="614" priority="58" operator="greaterThan">
      <formula>0</formula>
    </cfRule>
  </conditionalFormatting>
  <conditionalFormatting sqref="AL39:AL44">
    <cfRule type="cellIs" dxfId="613" priority="53" operator="equal">
      <formula>0</formula>
    </cfRule>
    <cfRule type="cellIs" dxfId="612" priority="54" operator="lessThan">
      <formula>0</formula>
    </cfRule>
    <cfRule type="cellIs" dxfId="611" priority="55" operator="greaterThan">
      <formula>0</formula>
    </cfRule>
  </conditionalFormatting>
  <conditionalFormatting sqref="AL46">
    <cfRule type="cellIs" dxfId="610" priority="50" operator="equal">
      <formula>0</formula>
    </cfRule>
    <cfRule type="cellIs" dxfId="609" priority="51" operator="lessThan">
      <formula>0</formula>
    </cfRule>
    <cfRule type="cellIs" dxfId="608" priority="52" operator="greaterThan">
      <formula>0</formula>
    </cfRule>
  </conditionalFormatting>
  <conditionalFormatting sqref="AL48">
    <cfRule type="cellIs" dxfId="607" priority="47" operator="equal">
      <formula>0</formula>
    </cfRule>
    <cfRule type="cellIs" dxfId="606" priority="48" operator="lessThan">
      <formula>0</formula>
    </cfRule>
    <cfRule type="cellIs" dxfId="605" priority="49" operator="greaterThan">
      <formula>0</formula>
    </cfRule>
  </conditionalFormatting>
  <conditionalFormatting sqref="AL50">
    <cfRule type="cellIs" dxfId="604" priority="44" operator="equal">
      <formula>0</formula>
    </cfRule>
    <cfRule type="cellIs" dxfId="603" priority="45" operator="lessThan">
      <formula>0</formula>
    </cfRule>
    <cfRule type="cellIs" dxfId="602" priority="46" operator="greaterThan">
      <formula>0</formula>
    </cfRule>
  </conditionalFormatting>
  <conditionalFormatting sqref="AL50">
    <cfRule type="cellIs" dxfId="601" priority="41" operator="equal">
      <formula>0</formula>
    </cfRule>
    <cfRule type="cellIs" dxfId="600" priority="42" operator="lessThan">
      <formula>0</formula>
    </cfRule>
    <cfRule type="cellIs" dxfId="599" priority="43" operator="greaterThan">
      <formula>0</formula>
    </cfRule>
  </conditionalFormatting>
  <conditionalFormatting sqref="AL50">
    <cfRule type="cellIs" dxfId="598" priority="38" operator="equal">
      <formula>0</formula>
    </cfRule>
    <cfRule type="cellIs" dxfId="597" priority="39" operator="lessThan">
      <formula>0</formula>
    </cfRule>
    <cfRule type="cellIs" dxfId="596" priority="40" operator="greaterThan">
      <formula>0</formula>
    </cfRule>
  </conditionalFormatting>
  <conditionalFormatting sqref="AL52">
    <cfRule type="cellIs" dxfId="595" priority="35" operator="equal">
      <formula>0</formula>
    </cfRule>
    <cfRule type="cellIs" dxfId="594" priority="36" operator="lessThan">
      <formula>0</formula>
    </cfRule>
    <cfRule type="cellIs" dxfId="593" priority="37" operator="greaterThan">
      <formula>0</formula>
    </cfRule>
  </conditionalFormatting>
  <conditionalFormatting sqref="AL54">
    <cfRule type="cellIs" dxfId="592" priority="32" operator="equal">
      <formula>0</formula>
    </cfRule>
    <cfRule type="cellIs" dxfId="591" priority="33" operator="lessThan">
      <formula>0</formula>
    </cfRule>
    <cfRule type="cellIs" dxfId="590" priority="34" operator="greaterThan">
      <formula>0</formula>
    </cfRule>
  </conditionalFormatting>
  <conditionalFormatting sqref="AL56">
    <cfRule type="cellIs" dxfId="589" priority="29" operator="equal">
      <formula>0</formula>
    </cfRule>
    <cfRule type="cellIs" dxfId="588" priority="30" operator="lessThan">
      <formula>0</formula>
    </cfRule>
    <cfRule type="cellIs" dxfId="587" priority="31" operator="greaterThan">
      <formula>0</formula>
    </cfRule>
  </conditionalFormatting>
  <conditionalFormatting sqref="AL56">
    <cfRule type="cellIs" dxfId="586" priority="26" operator="equal">
      <formula>0</formula>
    </cfRule>
    <cfRule type="cellIs" dxfId="585" priority="27" operator="lessThan">
      <formula>0</formula>
    </cfRule>
    <cfRule type="cellIs" dxfId="584" priority="28" operator="greaterThan">
      <formula>0</formula>
    </cfRule>
  </conditionalFormatting>
  <conditionalFormatting sqref="AL56">
    <cfRule type="cellIs" dxfId="583" priority="23" operator="equal">
      <formula>0</formula>
    </cfRule>
    <cfRule type="cellIs" dxfId="582" priority="24" operator="lessThan">
      <formula>0</formula>
    </cfRule>
    <cfRule type="cellIs" dxfId="581" priority="25" operator="greaterThan">
      <formula>0</formula>
    </cfRule>
  </conditionalFormatting>
  <conditionalFormatting sqref="AL56">
    <cfRule type="cellIs" dxfId="580" priority="20" operator="equal">
      <formula>0</formula>
    </cfRule>
    <cfRule type="cellIs" dxfId="579" priority="21" operator="lessThan">
      <formula>0</formula>
    </cfRule>
    <cfRule type="cellIs" dxfId="578" priority="22" operator="greaterThan">
      <formula>0</formula>
    </cfRule>
  </conditionalFormatting>
  <conditionalFormatting sqref="AL56">
    <cfRule type="cellIs" dxfId="577" priority="17" operator="equal">
      <formula>0</formula>
    </cfRule>
    <cfRule type="cellIs" dxfId="576" priority="18" operator="lessThan">
      <formula>0</formula>
    </cfRule>
    <cfRule type="cellIs" dxfId="575" priority="19" operator="greaterThan">
      <formula>0</formula>
    </cfRule>
  </conditionalFormatting>
  <conditionalFormatting sqref="AL58">
    <cfRule type="cellIs" dxfId="574" priority="14" operator="equal">
      <formula>0</formula>
    </cfRule>
    <cfRule type="cellIs" dxfId="573" priority="15" operator="lessThan">
      <formula>0</formula>
    </cfRule>
    <cfRule type="cellIs" dxfId="572" priority="16" operator="greaterThan">
      <formula>0</formula>
    </cfRule>
  </conditionalFormatting>
  <conditionalFormatting sqref="AL58">
    <cfRule type="cellIs" dxfId="571" priority="11" operator="equal">
      <formula>0</formula>
    </cfRule>
    <cfRule type="cellIs" dxfId="570" priority="12" operator="lessThan">
      <formula>0</formula>
    </cfRule>
    <cfRule type="cellIs" dxfId="569" priority="13" operator="greaterThan">
      <formula>0</formula>
    </cfRule>
  </conditionalFormatting>
  <conditionalFormatting sqref="AL58">
    <cfRule type="cellIs" dxfId="568" priority="8" operator="equal">
      <formula>0</formula>
    </cfRule>
    <cfRule type="cellIs" dxfId="567" priority="9" operator="lessThan">
      <formula>0</formula>
    </cfRule>
    <cfRule type="cellIs" dxfId="566" priority="10" operator="greaterThan">
      <formula>0</formula>
    </cfRule>
  </conditionalFormatting>
  <conditionalFormatting sqref="AL58">
    <cfRule type="cellIs" dxfId="565" priority="5" operator="equal">
      <formula>0</formula>
    </cfRule>
    <cfRule type="cellIs" dxfId="564" priority="6" operator="lessThan">
      <formula>0</formula>
    </cfRule>
    <cfRule type="cellIs" dxfId="563" priority="7" operator="greaterThan">
      <formula>0</formula>
    </cfRule>
  </conditionalFormatting>
  <conditionalFormatting sqref="AL58">
    <cfRule type="cellIs" dxfId="562" priority="2" operator="equal">
      <formula>0</formula>
    </cfRule>
    <cfRule type="cellIs" dxfId="561" priority="3" operator="lessThan">
      <formula>0</formula>
    </cfRule>
    <cfRule type="cellIs" dxfId="560" priority="4" operator="greaterThan">
      <formula>0</formula>
    </cfRule>
  </conditionalFormatting>
  <conditionalFormatting sqref="AL5:AL58">
    <cfRule type="containsText" dxfId="559" priority="1" operator="containsText" text="N/A">
      <formula>NOT(ISERROR(SEARCH("N/A",AL5)))</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C4084-A1F0-45CB-BF70-1564EFBB0BE6}">
  <sheetPr>
    <tabColor rgb="FF002060"/>
  </sheetPr>
  <dimension ref="B1:P58"/>
  <sheetViews>
    <sheetView showGridLines="0" workbookViewId="0">
      <pane xSplit="2" ySplit="3" topLeftCell="C4" activePane="bottomRight" state="frozen"/>
      <selection pane="topRight" activeCell="D1" sqref="D1"/>
      <selection pane="bottomLeft" activeCell="A3" sqref="A3"/>
      <selection pane="bottomRight" activeCell="B6" sqref="B6"/>
    </sheetView>
  </sheetViews>
  <sheetFormatPr defaultRowHeight="14.5" outlineLevelRow="1" x14ac:dyDescent="0.35"/>
  <cols>
    <col min="1" max="1" width="3" customWidth="1"/>
    <col min="2" max="2" width="27.1796875" customWidth="1"/>
    <col min="3" max="14" width="12.7265625" customWidth="1"/>
    <col min="16" max="16" width="11.1796875" bestFit="1" customWidth="1"/>
    <col min="17" max="17" width="12" bestFit="1" customWidth="1"/>
  </cols>
  <sheetData>
    <row r="1" spans="2:14" x14ac:dyDescent="0.35">
      <c r="B1" s="6" t="s">
        <v>164</v>
      </c>
      <c r="E1" s="65"/>
    </row>
    <row r="2" spans="2:14" x14ac:dyDescent="0.35">
      <c r="B2" s="243">
        <f>'Assumptions &amp; Targets'!C4</f>
        <v>2023</v>
      </c>
      <c r="C2" s="279" t="s">
        <v>224</v>
      </c>
      <c r="D2" s="277"/>
      <c r="E2" s="277"/>
      <c r="F2" s="277" t="s">
        <v>225</v>
      </c>
      <c r="G2" s="277"/>
      <c r="H2" s="277"/>
      <c r="I2" s="277" t="s">
        <v>226</v>
      </c>
      <c r="J2" s="277"/>
      <c r="K2" s="277"/>
      <c r="L2" s="277" t="s">
        <v>227</v>
      </c>
      <c r="M2" s="277"/>
      <c r="N2" s="277"/>
    </row>
    <row r="3" spans="2:14" x14ac:dyDescent="0.35">
      <c r="B3" s="28"/>
      <c r="C3" s="55" t="s">
        <v>51</v>
      </c>
      <c r="D3" s="56" t="s">
        <v>22</v>
      </c>
      <c r="E3" s="56" t="s">
        <v>88</v>
      </c>
      <c r="F3" s="56" t="s">
        <v>51</v>
      </c>
      <c r="G3" s="56" t="s">
        <v>22</v>
      </c>
      <c r="H3" s="56" t="s">
        <v>88</v>
      </c>
      <c r="I3" s="56" t="s">
        <v>51</v>
      </c>
      <c r="J3" s="56" t="s">
        <v>22</v>
      </c>
      <c r="K3" s="56" t="s">
        <v>88</v>
      </c>
      <c r="L3" s="56" t="s">
        <v>51</v>
      </c>
      <c r="M3" s="56" t="s">
        <v>22</v>
      </c>
      <c r="N3" s="56" t="s">
        <v>88</v>
      </c>
    </row>
    <row r="4" spans="2:14" x14ac:dyDescent="0.35">
      <c r="B4" s="11"/>
      <c r="C4" s="137"/>
      <c r="D4" s="138"/>
      <c r="E4" s="138"/>
      <c r="F4" s="138"/>
      <c r="G4" s="138"/>
      <c r="H4" s="138"/>
      <c r="I4" s="138"/>
      <c r="J4" s="138"/>
      <c r="K4" s="138"/>
      <c r="L4" s="138"/>
      <c r="M4" s="138"/>
      <c r="N4" s="138"/>
    </row>
    <row r="5" spans="2:14" x14ac:dyDescent="0.35">
      <c r="B5" s="49" t="s">
        <v>61</v>
      </c>
      <c r="C5" s="158">
        <f>SUM(C6:C18)</f>
        <v>0</v>
      </c>
      <c r="D5" s="194">
        <f>SUM(D6:D18)</f>
        <v>0</v>
      </c>
      <c r="E5" s="193" t="str">
        <f>IFERROR((D5-C5)/C5,"N/A")</f>
        <v>N/A</v>
      </c>
      <c r="F5" s="158">
        <f>SUM(F6:F18)</f>
        <v>0</v>
      </c>
      <c r="G5" s="194">
        <f>SUM(G6:G18)</f>
        <v>0</v>
      </c>
      <c r="H5" s="193" t="str">
        <f>IFERROR((G5-F5)/F5,"N/A")</f>
        <v>N/A</v>
      </c>
      <c r="I5" s="158">
        <f>SUM(I6:I18)</f>
        <v>0</v>
      </c>
      <c r="J5" s="194">
        <f>SUM(J6:J18)</f>
        <v>0</v>
      </c>
      <c r="K5" s="193" t="str">
        <f>IFERROR((J5-I5)/I5,"N/A")</f>
        <v>N/A</v>
      </c>
      <c r="L5" s="158">
        <f>SUM(L6:L18)</f>
        <v>0</v>
      </c>
      <c r="M5" s="194">
        <f>SUM(M6:M18)</f>
        <v>0</v>
      </c>
      <c r="N5" s="193" t="str">
        <f>IFERROR((M5-L5)/L5,"N/A")</f>
        <v>N/A</v>
      </c>
    </row>
    <row r="6" spans="2:14" outlineLevel="1" x14ac:dyDescent="0.35">
      <c r="B6" s="82" t="s">
        <v>14</v>
      </c>
      <c r="C6" s="153">
        <f>'Budget Output- Monthly'!C6+'Budget Output- Monthly'!F6+'Budget Output- Monthly'!I6</f>
        <v>0</v>
      </c>
      <c r="D6" s="153">
        <f>'Budget Output- Monthly'!D6+'Budget Output- Monthly'!G6+'Budget Output- Monthly'!J6</f>
        <v>0</v>
      </c>
      <c r="E6" s="193" t="str">
        <f t="shared" ref="E6:E18" si="0">IFERROR((D6-C6)/C6,"N/A")</f>
        <v>N/A</v>
      </c>
      <c r="F6" s="153">
        <f>'Budget Output- Monthly'!L6+'Budget Output- Monthly'!O6+'Budget Output- Monthly'!R6</f>
        <v>0</v>
      </c>
      <c r="G6" s="153">
        <f>'Budget Output- Monthly'!M6+'Budget Output- Monthly'!P6+'Budget Output- Monthly'!S6</f>
        <v>0</v>
      </c>
      <c r="H6" s="193" t="str">
        <f t="shared" ref="H6:H18" si="1">IFERROR((G6-F6)/F6,"N/A")</f>
        <v>N/A</v>
      </c>
      <c r="I6" s="153">
        <f>'Budget Output- Monthly'!U6+'Budget Output- Monthly'!X6+'Budget Output- Monthly'!AA6</f>
        <v>0</v>
      </c>
      <c r="J6" s="153">
        <f>'Budget Output- Monthly'!V6+'Budget Output- Monthly'!Y6+'Budget Output- Monthly'!AB6</f>
        <v>0</v>
      </c>
      <c r="K6" s="193" t="str">
        <f t="shared" ref="K6:K18" si="2">IFERROR((J6-I6)/I6,"N/A")</f>
        <v>N/A</v>
      </c>
      <c r="L6" s="153">
        <f>'Budget Output- Monthly'!AD6+'Budget Output- Monthly'!AG6+'Budget Output- Monthly'!AJ6</f>
        <v>0</v>
      </c>
      <c r="M6" s="153">
        <f>'Budget Output- Monthly'!AE6+'Budget Output- Monthly'!AH6+'Budget Output- Monthly'!AK6</f>
        <v>0</v>
      </c>
      <c r="N6" s="193" t="str">
        <f t="shared" ref="N6:N18" si="3">IFERROR((M6-L6)/L6,"N/A")</f>
        <v>N/A</v>
      </c>
    </row>
    <row r="7" spans="2:14" outlineLevel="1" x14ac:dyDescent="0.35">
      <c r="B7" s="83" t="s">
        <v>127</v>
      </c>
      <c r="C7" s="153">
        <f>'Budget Output- Monthly'!C7+'Budget Output- Monthly'!F7+'Budget Output- Monthly'!I7</f>
        <v>0</v>
      </c>
      <c r="D7" s="153">
        <f>'Budget Output- Monthly'!D7+'Budget Output- Monthly'!G7+'Budget Output- Monthly'!J7</f>
        <v>0</v>
      </c>
      <c r="E7" s="193" t="str">
        <f t="shared" si="0"/>
        <v>N/A</v>
      </c>
      <c r="F7" s="153">
        <f>'Budget Output- Monthly'!L7+'Budget Output- Monthly'!O7+'Budget Output- Monthly'!R7</f>
        <v>0</v>
      </c>
      <c r="G7" s="153">
        <f>'Budget Output- Monthly'!M7+'Budget Output- Monthly'!P7+'Budget Output- Monthly'!S7</f>
        <v>0</v>
      </c>
      <c r="H7" s="193" t="str">
        <f t="shared" si="1"/>
        <v>N/A</v>
      </c>
      <c r="I7" s="153">
        <f>'Budget Output- Monthly'!U7+'Budget Output- Monthly'!X7+'Budget Output- Monthly'!AA7</f>
        <v>0</v>
      </c>
      <c r="J7" s="153">
        <f>'Budget Output- Monthly'!V7+'Budget Output- Monthly'!Y7+'Budget Output- Monthly'!AB7</f>
        <v>0</v>
      </c>
      <c r="K7" s="193" t="str">
        <f t="shared" si="2"/>
        <v>N/A</v>
      </c>
      <c r="L7" s="153">
        <f>'Budget Output- Monthly'!AD7+'Budget Output- Monthly'!AG7+'Budget Output- Monthly'!AJ7</f>
        <v>0</v>
      </c>
      <c r="M7" s="153">
        <f>'Budget Output- Monthly'!AE7+'Budget Output- Monthly'!AH7+'Budget Output- Monthly'!AK7</f>
        <v>0</v>
      </c>
      <c r="N7" s="193" t="str">
        <f t="shared" si="3"/>
        <v>N/A</v>
      </c>
    </row>
    <row r="8" spans="2:14" outlineLevel="1" x14ac:dyDescent="0.35">
      <c r="B8" s="83" t="s">
        <v>128</v>
      </c>
      <c r="C8" s="153">
        <f>'Budget Output- Monthly'!C8+'Budget Output- Monthly'!F8+'Budget Output- Monthly'!I8</f>
        <v>0</v>
      </c>
      <c r="D8" s="153">
        <f>'Budget Output- Monthly'!D8+'Budget Output- Monthly'!G8+'Budget Output- Monthly'!J8</f>
        <v>0</v>
      </c>
      <c r="E8" s="193" t="str">
        <f t="shared" si="0"/>
        <v>N/A</v>
      </c>
      <c r="F8" s="153">
        <f>'Budget Output- Monthly'!L8+'Budget Output- Monthly'!O8+'Budget Output- Monthly'!R8</f>
        <v>0</v>
      </c>
      <c r="G8" s="153">
        <f>'Budget Output- Monthly'!M8+'Budget Output- Monthly'!P8+'Budget Output- Monthly'!S8</f>
        <v>0</v>
      </c>
      <c r="H8" s="193" t="str">
        <f t="shared" si="1"/>
        <v>N/A</v>
      </c>
      <c r="I8" s="153">
        <f>'Budget Output- Monthly'!U8+'Budget Output- Monthly'!X8+'Budget Output- Monthly'!AA8</f>
        <v>0</v>
      </c>
      <c r="J8" s="153">
        <f>'Budget Output- Monthly'!V8+'Budget Output- Monthly'!Y8+'Budget Output- Monthly'!AB8</f>
        <v>0</v>
      </c>
      <c r="K8" s="193" t="str">
        <f t="shared" si="2"/>
        <v>N/A</v>
      </c>
      <c r="L8" s="153">
        <f>'Budget Output- Monthly'!AD8+'Budget Output- Monthly'!AG8+'Budget Output- Monthly'!AJ8</f>
        <v>0</v>
      </c>
      <c r="M8" s="153">
        <f>'Budget Output- Monthly'!AE8+'Budget Output- Monthly'!AH8+'Budget Output- Monthly'!AK8</f>
        <v>0</v>
      </c>
      <c r="N8" s="193" t="str">
        <f t="shared" si="3"/>
        <v>N/A</v>
      </c>
    </row>
    <row r="9" spans="2:14" outlineLevel="1" x14ac:dyDescent="0.35">
      <c r="B9" s="83" t="s">
        <v>197</v>
      </c>
      <c r="C9" s="153">
        <f>'Budget Output- Monthly'!C9+'Budget Output- Monthly'!F9+'Budget Output- Monthly'!I9</f>
        <v>0</v>
      </c>
      <c r="D9" s="153">
        <f>'Budget Output- Monthly'!D9+'Budget Output- Monthly'!G9+'Budget Output- Monthly'!J9</f>
        <v>0</v>
      </c>
      <c r="E9" s="193" t="str">
        <f t="shared" si="0"/>
        <v>N/A</v>
      </c>
      <c r="F9" s="153">
        <f>'Budget Output- Monthly'!L9+'Budget Output- Monthly'!O9+'Budget Output- Monthly'!R9</f>
        <v>0</v>
      </c>
      <c r="G9" s="153">
        <f>'Budget Output- Monthly'!M9+'Budget Output- Monthly'!P9+'Budget Output- Monthly'!S9</f>
        <v>0</v>
      </c>
      <c r="H9" s="193" t="str">
        <f t="shared" si="1"/>
        <v>N/A</v>
      </c>
      <c r="I9" s="153">
        <f>'Budget Output- Monthly'!U9+'Budget Output- Monthly'!X9+'Budget Output- Monthly'!AA9</f>
        <v>0</v>
      </c>
      <c r="J9" s="153">
        <f>'Budget Output- Monthly'!V9+'Budget Output- Monthly'!Y9+'Budget Output- Monthly'!AB9</f>
        <v>0</v>
      </c>
      <c r="K9" s="193" t="str">
        <f t="shared" si="2"/>
        <v>N/A</v>
      </c>
      <c r="L9" s="153">
        <f>'Budget Output- Monthly'!AD9+'Budget Output- Monthly'!AG9+'Budget Output- Monthly'!AJ9</f>
        <v>0</v>
      </c>
      <c r="M9" s="153">
        <f>'Budget Output- Monthly'!AE9+'Budget Output- Monthly'!AH9+'Budget Output- Monthly'!AK9</f>
        <v>0</v>
      </c>
      <c r="N9" s="193" t="str">
        <f t="shared" si="3"/>
        <v>N/A</v>
      </c>
    </row>
    <row r="10" spans="2:14" outlineLevel="1" x14ac:dyDescent="0.35">
      <c r="B10" s="83" t="s">
        <v>198</v>
      </c>
      <c r="C10" s="153">
        <f>'Budget Output- Monthly'!C10+'Budget Output- Monthly'!F10+'Budget Output- Monthly'!I10</f>
        <v>0</v>
      </c>
      <c r="D10" s="153">
        <f>'Budget Output- Monthly'!D10+'Budget Output- Monthly'!G10+'Budget Output- Monthly'!J10</f>
        <v>0</v>
      </c>
      <c r="E10" s="193" t="str">
        <f t="shared" si="0"/>
        <v>N/A</v>
      </c>
      <c r="F10" s="153">
        <f>'Budget Output- Monthly'!L10+'Budget Output- Monthly'!O10+'Budget Output- Monthly'!R10</f>
        <v>0</v>
      </c>
      <c r="G10" s="153">
        <f>'Budget Output- Monthly'!M10+'Budget Output- Monthly'!P10+'Budget Output- Monthly'!S10</f>
        <v>0</v>
      </c>
      <c r="H10" s="193" t="str">
        <f t="shared" si="1"/>
        <v>N/A</v>
      </c>
      <c r="I10" s="153">
        <f>'Budget Output- Monthly'!U10+'Budget Output- Monthly'!X10+'Budget Output- Monthly'!AA10</f>
        <v>0</v>
      </c>
      <c r="J10" s="153">
        <f>'Budget Output- Monthly'!V10+'Budget Output- Monthly'!Y10+'Budget Output- Monthly'!AB10</f>
        <v>0</v>
      </c>
      <c r="K10" s="193" t="str">
        <f t="shared" si="2"/>
        <v>N/A</v>
      </c>
      <c r="L10" s="153">
        <f>'Budget Output- Monthly'!AD10+'Budget Output- Monthly'!AG10+'Budget Output- Monthly'!AJ10</f>
        <v>0</v>
      </c>
      <c r="M10" s="153">
        <f>'Budget Output- Monthly'!AE10+'Budget Output- Monthly'!AH10+'Budget Output- Monthly'!AK10</f>
        <v>0</v>
      </c>
      <c r="N10" s="193" t="str">
        <f t="shared" si="3"/>
        <v>N/A</v>
      </c>
    </row>
    <row r="11" spans="2:14" outlineLevel="1" x14ac:dyDescent="0.35">
      <c r="B11" s="83" t="s">
        <v>199</v>
      </c>
      <c r="C11" s="153">
        <f>'Budget Output- Monthly'!C11+'Budget Output- Monthly'!F11+'Budget Output- Monthly'!I11</f>
        <v>0</v>
      </c>
      <c r="D11" s="153">
        <f>'Budget Output- Monthly'!D11+'Budget Output- Monthly'!G11+'Budget Output- Monthly'!J11</f>
        <v>0</v>
      </c>
      <c r="E11" s="193" t="str">
        <f t="shared" si="0"/>
        <v>N/A</v>
      </c>
      <c r="F11" s="153">
        <f>'Budget Output- Monthly'!L11+'Budget Output- Monthly'!O11+'Budget Output- Monthly'!R11</f>
        <v>0</v>
      </c>
      <c r="G11" s="153">
        <f>'Budget Output- Monthly'!M11+'Budget Output- Monthly'!P11+'Budget Output- Monthly'!S11</f>
        <v>0</v>
      </c>
      <c r="H11" s="193" t="str">
        <f t="shared" si="1"/>
        <v>N/A</v>
      </c>
      <c r="I11" s="153">
        <f>'Budget Output- Monthly'!U11+'Budget Output- Monthly'!X11+'Budget Output- Monthly'!AA11</f>
        <v>0</v>
      </c>
      <c r="J11" s="153">
        <f>'Budget Output- Monthly'!V11+'Budget Output- Monthly'!Y11+'Budget Output- Monthly'!AB11</f>
        <v>0</v>
      </c>
      <c r="K11" s="193" t="str">
        <f t="shared" si="2"/>
        <v>N/A</v>
      </c>
      <c r="L11" s="153">
        <f>'Budget Output- Monthly'!AD11+'Budget Output- Monthly'!AG11+'Budget Output- Monthly'!AJ11</f>
        <v>0</v>
      </c>
      <c r="M11" s="153">
        <f>'Budget Output- Monthly'!AE11+'Budget Output- Monthly'!AH11+'Budget Output- Monthly'!AK11</f>
        <v>0</v>
      </c>
      <c r="N11" s="193" t="str">
        <f t="shared" si="3"/>
        <v>N/A</v>
      </c>
    </row>
    <row r="12" spans="2:14" outlineLevel="1" x14ac:dyDescent="0.35">
      <c r="B12" s="83" t="s">
        <v>200</v>
      </c>
      <c r="C12" s="153">
        <f>'Budget Output- Monthly'!C12+'Budget Output- Monthly'!F12+'Budget Output- Monthly'!I12</f>
        <v>0</v>
      </c>
      <c r="D12" s="153">
        <f>'Budget Output- Monthly'!D12+'Budget Output- Monthly'!G12+'Budget Output- Monthly'!J12</f>
        <v>0</v>
      </c>
      <c r="E12" s="193" t="str">
        <f t="shared" si="0"/>
        <v>N/A</v>
      </c>
      <c r="F12" s="153">
        <f>'Budget Output- Monthly'!L12+'Budget Output- Monthly'!O12+'Budget Output- Monthly'!R12</f>
        <v>0</v>
      </c>
      <c r="G12" s="153">
        <f>'Budget Output- Monthly'!M12+'Budget Output- Monthly'!P12+'Budget Output- Monthly'!S12</f>
        <v>0</v>
      </c>
      <c r="H12" s="193" t="str">
        <f t="shared" si="1"/>
        <v>N/A</v>
      </c>
      <c r="I12" s="153">
        <f>'Budget Output- Monthly'!U12+'Budget Output- Monthly'!X12+'Budget Output- Monthly'!AA12</f>
        <v>0</v>
      </c>
      <c r="J12" s="153">
        <f>'Budget Output- Monthly'!V12+'Budget Output- Monthly'!Y12+'Budget Output- Monthly'!AB12</f>
        <v>0</v>
      </c>
      <c r="K12" s="193" t="str">
        <f t="shared" si="2"/>
        <v>N/A</v>
      </c>
      <c r="L12" s="153">
        <f>'Budget Output- Monthly'!AD12+'Budget Output- Monthly'!AG12+'Budget Output- Monthly'!AJ12</f>
        <v>0</v>
      </c>
      <c r="M12" s="153">
        <f>'Budget Output- Monthly'!AE12+'Budget Output- Monthly'!AH12+'Budget Output- Monthly'!AK12</f>
        <v>0</v>
      </c>
      <c r="N12" s="193" t="str">
        <f t="shared" si="3"/>
        <v>N/A</v>
      </c>
    </row>
    <row r="13" spans="2:14" outlineLevel="1" x14ac:dyDescent="0.35">
      <c r="B13" s="83" t="s">
        <v>201</v>
      </c>
      <c r="C13" s="153">
        <f>'Budget Output- Monthly'!C13+'Budget Output- Monthly'!F13+'Budget Output- Monthly'!I13</f>
        <v>0</v>
      </c>
      <c r="D13" s="153">
        <f>'Budget Output- Monthly'!D13+'Budget Output- Monthly'!G13+'Budget Output- Monthly'!J13</f>
        <v>0</v>
      </c>
      <c r="E13" s="193" t="str">
        <f t="shared" si="0"/>
        <v>N/A</v>
      </c>
      <c r="F13" s="153">
        <f>'Budget Output- Monthly'!L13+'Budget Output- Monthly'!O13+'Budget Output- Monthly'!R13</f>
        <v>0</v>
      </c>
      <c r="G13" s="153">
        <f>'Budget Output- Monthly'!M13+'Budget Output- Monthly'!P13+'Budget Output- Monthly'!S13</f>
        <v>0</v>
      </c>
      <c r="H13" s="193" t="str">
        <f t="shared" si="1"/>
        <v>N/A</v>
      </c>
      <c r="I13" s="153">
        <f>'Budget Output- Monthly'!U13+'Budget Output- Monthly'!X13+'Budget Output- Monthly'!AA13</f>
        <v>0</v>
      </c>
      <c r="J13" s="153">
        <f>'Budget Output- Monthly'!V13+'Budget Output- Monthly'!Y13+'Budget Output- Monthly'!AB13</f>
        <v>0</v>
      </c>
      <c r="K13" s="193" t="str">
        <f t="shared" si="2"/>
        <v>N/A</v>
      </c>
      <c r="L13" s="153">
        <f>'Budget Output- Monthly'!AD13+'Budget Output- Monthly'!AG13+'Budget Output- Monthly'!AJ13</f>
        <v>0</v>
      </c>
      <c r="M13" s="153">
        <f>'Budget Output- Monthly'!AE13+'Budget Output- Monthly'!AH13+'Budget Output- Monthly'!AK13</f>
        <v>0</v>
      </c>
      <c r="N13" s="193" t="str">
        <f t="shared" si="3"/>
        <v>N/A</v>
      </c>
    </row>
    <row r="14" spans="2:14" outlineLevel="1" x14ac:dyDescent="0.35">
      <c r="B14" s="83" t="s">
        <v>202</v>
      </c>
      <c r="C14" s="153">
        <f>'Budget Output- Monthly'!C14+'Budget Output- Monthly'!F14+'Budget Output- Monthly'!I14</f>
        <v>0</v>
      </c>
      <c r="D14" s="153">
        <f>'Budget Output- Monthly'!D14+'Budget Output- Monthly'!G14+'Budget Output- Monthly'!J14</f>
        <v>0</v>
      </c>
      <c r="E14" s="193" t="str">
        <f t="shared" si="0"/>
        <v>N/A</v>
      </c>
      <c r="F14" s="153">
        <f>'Budget Output- Monthly'!L14+'Budget Output- Monthly'!O14+'Budget Output- Monthly'!R14</f>
        <v>0</v>
      </c>
      <c r="G14" s="153">
        <f>'Budget Output- Monthly'!M14+'Budget Output- Monthly'!P14+'Budget Output- Monthly'!S14</f>
        <v>0</v>
      </c>
      <c r="H14" s="193" t="str">
        <f t="shared" si="1"/>
        <v>N/A</v>
      </c>
      <c r="I14" s="153">
        <f>'Budget Output- Monthly'!U14+'Budget Output- Monthly'!X14+'Budget Output- Monthly'!AA14</f>
        <v>0</v>
      </c>
      <c r="J14" s="153">
        <f>'Budget Output- Monthly'!V14+'Budget Output- Monthly'!Y14+'Budget Output- Monthly'!AB14</f>
        <v>0</v>
      </c>
      <c r="K14" s="193" t="str">
        <f t="shared" si="2"/>
        <v>N/A</v>
      </c>
      <c r="L14" s="153">
        <f>'Budget Output- Monthly'!AD14+'Budget Output- Monthly'!AG14+'Budget Output- Monthly'!AJ14</f>
        <v>0</v>
      </c>
      <c r="M14" s="153">
        <f>'Budget Output- Monthly'!AE14+'Budget Output- Monthly'!AH14+'Budget Output- Monthly'!AK14</f>
        <v>0</v>
      </c>
      <c r="N14" s="193" t="str">
        <f t="shared" si="3"/>
        <v>N/A</v>
      </c>
    </row>
    <row r="15" spans="2:14" outlineLevel="1" x14ac:dyDescent="0.35">
      <c r="B15" s="83" t="s">
        <v>203</v>
      </c>
      <c r="C15" s="153">
        <f>'Budget Output- Monthly'!C15+'Budget Output- Monthly'!F15+'Budget Output- Monthly'!I15</f>
        <v>0</v>
      </c>
      <c r="D15" s="153">
        <f>'Budget Output- Monthly'!D15+'Budget Output- Monthly'!G15+'Budget Output- Monthly'!J15</f>
        <v>0</v>
      </c>
      <c r="E15" s="193" t="str">
        <f t="shared" si="0"/>
        <v>N/A</v>
      </c>
      <c r="F15" s="153">
        <f>'Budget Output- Monthly'!L15+'Budget Output- Monthly'!O15+'Budget Output- Monthly'!R15</f>
        <v>0</v>
      </c>
      <c r="G15" s="153">
        <f>'Budget Output- Monthly'!M15+'Budget Output- Monthly'!P15+'Budget Output- Monthly'!S15</f>
        <v>0</v>
      </c>
      <c r="H15" s="193" t="str">
        <f t="shared" si="1"/>
        <v>N/A</v>
      </c>
      <c r="I15" s="153">
        <f>'Budget Output- Monthly'!U15+'Budget Output- Monthly'!X15+'Budget Output- Monthly'!AA15</f>
        <v>0</v>
      </c>
      <c r="J15" s="153">
        <f>'Budget Output- Monthly'!V15+'Budget Output- Monthly'!Y15+'Budget Output- Monthly'!AB15</f>
        <v>0</v>
      </c>
      <c r="K15" s="193" t="str">
        <f t="shared" si="2"/>
        <v>N/A</v>
      </c>
      <c r="L15" s="153">
        <f>'Budget Output- Monthly'!AD15+'Budget Output- Monthly'!AG15+'Budget Output- Monthly'!AJ15</f>
        <v>0</v>
      </c>
      <c r="M15" s="153">
        <f>'Budget Output- Monthly'!AE15+'Budget Output- Monthly'!AH15+'Budget Output- Monthly'!AK15</f>
        <v>0</v>
      </c>
      <c r="N15" s="193" t="str">
        <f t="shared" si="3"/>
        <v>N/A</v>
      </c>
    </row>
    <row r="16" spans="2:14" outlineLevel="1" x14ac:dyDescent="0.35">
      <c r="B16" s="83" t="s">
        <v>204</v>
      </c>
      <c r="C16" s="153">
        <f>'Budget Output- Monthly'!C16+'Budget Output- Monthly'!F16+'Budget Output- Monthly'!I16</f>
        <v>0</v>
      </c>
      <c r="D16" s="153">
        <f>'Budget Output- Monthly'!D16+'Budget Output- Monthly'!G16+'Budget Output- Monthly'!J16</f>
        <v>0</v>
      </c>
      <c r="E16" s="193" t="str">
        <f t="shared" si="0"/>
        <v>N/A</v>
      </c>
      <c r="F16" s="153">
        <f>'Budget Output- Monthly'!L16+'Budget Output- Monthly'!O16+'Budget Output- Monthly'!R16</f>
        <v>0</v>
      </c>
      <c r="G16" s="153">
        <f>'Budget Output- Monthly'!M16+'Budget Output- Monthly'!P16+'Budget Output- Monthly'!S16</f>
        <v>0</v>
      </c>
      <c r="H16" s="193" t="str">
        <f t="shared" si="1"/>
        <v>N/A</v>
      </c>
      <c r="I16" s="153">
        <f>'Budget Output- Monthly'!U16+'Budget Output- Monthly'!X16+'Budget Output- Monthly'!AA16</f>
        <v>0</v>
      </c>
      <c r="J16" s="153">
        <f>'Budget Output- Monthly'!V16+'Budget Output- Monthly'!Y16+'Budget Output- Monthly'!AB16</f>
        <v>0</v>
      </c>
      <c r="K16" s="193" t="str">
        <f t="shared" si="2"/>
        <v>N/A</v>
      </c>
      <c r="L16" s="153">
        <f>'Budget Output- Monthly'!AD16+'Budget Output- Monthly'!AG16+'Budget Output- Monthly'!AJ16</f>
        <v>0</v>
      </c>
      <c r="M16" s="153">
        <f>'Budget Output- Monthly'!AE16+'Budget Output- Monthly'!AH16+'Budget Output- Monthly'!AK16</f>
        <v>0</v>
      </c>
      <c r="N16" s="193" t="str">
        <f t="shared" si="3"/>
        <v>N/A</v>
      </c>
    </row>
    <row r="17" spans="2:16" outlineLevel="1" x14ac:dyDescent="0.35">
      <c r="B17" s="83" t="s">
        <v>205</v>
      </c>
      <c r="C17" s="153">
        <f>'Budget Output- Monthly'!C17+'Budget Output- Monthly'!F17+'Budget Output- Monthly'!I17</f>
        <v>0</v>
      </c>
      <c r="D17" s="153">
        <f>'Budget Output- Monthly'!D17+'Budget Output- Monthly'!G17+'Budget Output- Monthly'!J17</f>
        <v>0</v>
      </c>
      <c r="E17" s="193" t="str">
        <f t="shared" si="0"/>
        <v>N/A</v>
      </c>
      <c r="F17" s="153">
        <f>'Budget Output- Monthly'!L17+'Budget Output- Monthly'!O17+'Budget Output- Monthly'!R17</f>
        <v>0</v>
      </c>
      <c r="G17" s="153">
        <f>'Budget Output- Monthly'!M17+'Budget Output- Monthly'!P17+'Budget Output- Monthly'!S17</f>
        <v>0</v>
      </c>
      <c r="H17" s="193" t="str">
        <f t="shared" si="1"/>
        <v>N/A</v>
      </c>
      <c r="I17" s="153">
        <f>'Budget Output- Monthly'!U17+'Budget Output- Monthly'!X17+'Budget Output- Monthly'!AA17</f>
        <v>0</v>
      </c>
      <c r="J17" s="153">
        <f>'Budget Output- Monthly'!V17+'Budget Output- Monthly'!Y17+'Budget Output- Monthly'!AB17</f>
        <v>0</v>
      </c>
      <c r="K17" s="193" t="str">
        <f t="shared" si="2"/>
        <v>N/A</v>
      </c>
      <c r="L17" s="153">
        <f>'Budget Output- Monthly'!AD17+'Budget Output- Monthly'!AG17+'Budget Output- Monthly'!AJ17</f>
        <v>0</v>
      </c>
      <c r="M17" s="153">
        <f>'Budget Output- Monthly'!AE17+'Budget Output- Monthly'!AH17+'Budget Output- Monthly'!AK17</f>
        <v>0</v>
      </c>
      <c r="N17" s="193" t="str">
        <f t="shared" si="3"/>
        <v>N/A</v>
      </c>
    </row>
    <row r="18" spans="2:16" outlineLevel="1" x14ac:dyDescent="0.35">
      <c r="B18" s="83" t="s">
        <v>211</v>
      </c>
      <c r="C18" s="154">
        <f>'Budget Output- Monthly'!C18+'Budget Output- Monthly'!F18+'Budget Output- Monthly'!I18</f>
        <v>0</v>
      </c>
      <c r="D18" s="153">
        <f>'Budget Output- Monthly'!D18+'Budget Output- Monthly'!G18+'Budget Output- Monthly'!J18</f>
        <v>0</v>
      </c>
      <c r="E18" s="193" t="str">
        <f t="shared" si="0"/>
        <v>N/A</v>
      </c>
      <c r="F18" s="154">
        <f>'Budget Output- Monthly'!L18+'Budget Output- Monthly'!O18+'Budget Output- Monthly'!R18</f>
        <v>0</v>
      </c>
      <c r="G18" s="153">
        <f>'Budget Output- Monthly'!M18+'Budget Output- Monthly'!P18+'Budget Output- Monthly'!S18</f>
        <v>0</v>
      </c>
      <c r="H18" s="193" t="str">
        <f t="shared" si="1"/>
        <v>N/A</v>
      </c>
      <c r="I18" s="154">
        <f>'Budget Output- Monthly'!U18+'Budget Output- Monthly'!X18+'Budget Output- Monthly'!AA18</f>
        <v>0</v>
      </c>
      <c r="J18" s="153">
        <f>'Budget Output- Monthly'!V18+'Budget Output- Monthly'!Y18+'Budget Output- Monthly'!AB18</f>
        <v>0</v>
      </c>
      <c r="K18" s="193" t="str">
        <f t="shared" si="2"/>
        <v>N/A</v>
      </c>
      <c r="L18" s="154">
        <f>'Budget Output- Monthly'!AD18+'Budget Output- Monthly'!AG18+'Budget Output- Monthly'!AJ18</f>
        <v>0</v>
      </c>
      <c r="M18" s="153">
        <f>'Budget Output- Monthly'!AE18+'Budget Output- Monthly'!AH18+'Budget Output- Monthly'!AK18</f>
        <v>0</v>
      </c>
      <c r="N18" s="193" t="str">
        <f t="shared" si="3"/>
        <v>N/A</v>
      </c>
    </row>
    <row r="19" spans="2:16" x14ac:dyDescent="0.35">
      <c r="B19" s="232"/>
      <c r="C19" s="3"/>
      <c r="D19" s="3"/>
      <c r="E19" s="193"/>
      <c r="F19" s="3"/>
      <c r="G19" s="3"/>
      <c r="H19" s="193"/>
      <c r="I19" s="3"/>
      <c r="J19" s="3"/>
      <c r="K19" s="193"/>
      <c r="L19" s="3"/>
      <c r="M19" s="3"/>
      <c r="N19" s="193"/>
    </row>
    <row r="20" spans="2:16" x14ac:dyDescent="0.35">
      <c r="B20" s="50" t="s">
        <v>59</v>
      </c>
      <c r="C20" s="75">
        <f>SUM(C21:C33)</f>
        <v>0</v>
      </c>
      <c r="D20" s="75">
        <f>SUM(D21:D33)</f>
        <v>0</v>
      </c>
      <c r="E20" s="193" t="str">
        <f t="shared" ref="E20:E33" si="4">IFERROR((D20-C20)/C20,"N/A")</f>
        <v>N/A</v>
      </c>
      <c r="F20" s="75">
        <f>SUM(F21:F33)</f>
        <v>0</v>
      </c>
      <c r="G20" s="75">
        <f>SUM(G21:G33)</f>
        <v>0</v>
      </c>
      <c r="H20" s="193" t="str">
        <f t="shared" ref="H20:H33" si="5">IFERROR((G20-F20)/F20,"N/A")</f>
        <v>N/A</v>
      </c>
      <c r="I20" s="75">
        <f>SUM(I21:I33)</f>
        <v>0</v>
      </c>
      <c r="J20" s="75">
        <f>SUM(J21:J33)</f>
        <v>0</v>
      </c>
      <c r="K20" s="193" t="str">
        <f t="shared" ref="K20:K33" si="6">IFERROR((J20-I20)/I20,"N/A")</f>
        <v>N/A</v>
      </c>
      <c r="L20" s="75">
        <f>SUM(L21:L33)</f>
        <v>0</v>
      </c>
      <c r="M20" s="75">
        <f>SUM(M21:M33)</f>
        <v>0</v>
      </c>
      <c r="N20" s="193" t="str">
        <f t="shared" ref="N20:N33" si="7">IFERROR((M20-L20)/L20,"N/A")</f>
        <v>N/A</v>
      </c>
      <c r="P20" s="67"/>
    </row>
    <row r="21" spans="2:16" outlineLevel="1" x14ac:dyDescent="0.35">
      <c r="B21" s="82" t="s">
        <v>14</v>
      </c>
      <c r="C21" s="74">
        <f>'Budget Output- Monthly'!C21+'Budget Output- Monthly'!F21+'Budget Output- Monthly'!I21</f>
        <v>0</v>
      </c>
      <c r="D21" s="74">
        <f>'Budget Output- Monthly'!D21+'Budget Output- Monthly'!G21+'Budget Output- Monthly'!J21</f>
        <v>0</v>
      </c>
      <c r="E21" s="193" t="str">
        <f t="shared" si="4"/>
        <v>N/A</v>
      </c>
      <c r="F21" s="74">
        <f>'Budget Output- Monthly'!L21+'Budget Output- Monthly'!O21+'Budget Output- Monthly'!R21</f>
        <v>0</v>
      </c>
      <c r="G21" s="74">
        <f>'Budget Output- Monthly'!M21+'Budget Output- Monthly'!P21+'Budget Output- Monthly'!S21</f>
        <v>0</v>
      </c>
      <c r="H21" s="193" t="str">
        <f t="shared" si="5"/>
        <v>N/A</v>
      </c>
      <c r="I21" s="74">
        <f>'Budget Output- Monthly'!U21+'Budget Output- Monthly'!X21+'Budget Output- Monthly'!AA21</f>
        <v>0</v>
      </c>
      <c r="J21" s="74">
        <f>'Budget Output- Monthly'!V21+'Budget Output- Monthly'!Y21+'Budget Output- Monthly'!AB21</f>
        <v>0</v>
      </c>
      <c r="K21" s="193" t="str">
        <f t="shared" si="6"/>
        <v>N/A</v>
      </c>
      <c r="L21" s="74">
        <f>'Budget Output- Monthly'!AD21+'Budget Output- Monthly'!AG21+'Budget Output- Monthly'!AJ21</f>
        <v>0</v>
      </c>
      <c r="M21" s="74">
        <f>'Budget Output- Monthly'!AE21+'Budget Output- Monthly'!AH21+'Budget Output- Monthly'!AK21</f>
        <v>0</v>
      </c>
      <c r="N21" s="193" t="str">
        <f t="shared" si="7"/>
        <v>N/A</v>
      </c>
    </row>
    <row r="22" spans="2:16" outlineLevel="1" x14ac:dyDescent="0.35">
      <c r="B22" s="83" t="s">
        <v>127</v>
      </c>
      <c r="C22" s="74">
        <f>'Budget Output- Monthly'!C22+'Budget Output- Monthly'!F22+'Budget Output- Monthly'!I22</f>
        <v>0</v>
      </c>
      <c r="D22" s="74">
        <f>'Budget Output- Monthly'!D22+'Budget Output- Monthly'!G22+'Budget Output- Monthly'!J22</f>
        <v>0</v>
      </c>
      <c r="E22" s="193" t="str">
        <f t="shared" si="4"/>
        <v>N/A</v>
      </c>
      <c r="F22" s="74">
        <f>'Budget Output- Monthly'!L22+'Budget Output- Monthly'!O22+'Budget Output- Monthly'!R22</f>
        <v>0</v>
      </c>
      <c r="G22" s="74">
        <f>'Budget Output- Monthly'!M22+'Budget Output- Monthly'!P22+'Budget Output- Monthly'!S22</f>
        <v>0</v>
      </c>
      <c r="H22" s="193" t="str">
        <f t="shared" si="5"/>
        <v>N/A</v>
      </c>
      <c r="I22" s="74">
        <f>'Budget Output- Monthly'!U22+'Budget Output- Monthly'!X22+'Budget Output- Monthly'!AA22</f>
        <v>0</v>
      </c>
      <c r="J22" s="74">
        <f>'Budget Output- Monthly'!V22+'Budget Output- Monthly'!Y22+'Budget Output- Monthly'!AB22</f>
        <v>0</v>
      </c>
      <c r="K22" s="193" t="str">
        <f t="shared" si="6"/>
        <v>N/A</v>
      </c>
      <c r="L22" s="74">
        <f>'Budget Output- Monthly'!AD22+'Budget Output- Monthly'!AG22+'Budget Output- Monthly'!AJ22</f>
        <v>0</v>
      </c>
      <c r="M22" s="74">
        <f>'Budget Output- Monthly'!AE22+'Budget Output- Monthly'!AH22+'Budget Output- Monthly'!AK22</f>
        <v>0</v>
      </c>
      <c r="N22" s="193" t="str">
        <f t="shared" si="7"/>
        <v>N/A</v>
      </c>
    </row>
    <row r="23" spans="2:16" outlineLevel="1" x14ac:dyDescent="0.35">
      <c r="B23" s="83" t="s">
        <v>128</v>
      </c>
      <c r="C23" s="74">
        <f>'Budget Output- Monthly'!C23+'Budget Output- Monthly'!F23+'Budget Output- Monthly'!I23</f>
        <v>0</v>
      </c>
      <c r="D23" s="74">
        <f>'Budget Output- Monthly'!D23+'Budget Output- Monthly'!G23+'Budget Output- Monthly'!J23</f>
        <v>0</v>
      </c>
      <c r="E23" s="193" t="str">
        <f t="shared" si="4"/>
        <v>N/A</v>
      </c>
      <c r="F23" s="74">
        <f>'Budget Output- Monthly'!L23+'Budget Output- Monthly'!O23+'Budget Output- Monthly'!R23</f>
        <v>0</v>
      </c>
      <c r="G23" s="74">
        <f>'Budget Output- Monthly'!M23+'Budget Output- Monthly'!P23+'Budget Output- Monthly'!S23</f>
        <v>0</v>
      </c>
      <c r="H23" s="193" t="str">
        <f t="shared" si="5"/>
        <v>N/A</v>
      </c>
      <c r="I23" s="74">
        <f>'Budget Output- Monthly'!U23+'Budget Output- Monthly'!X23+'Budget Output- Monthly'!AA23</f>
        <v>0</v>
      </c>
      <c r="J23" s="74">
        <f>'Budget Output- Monthly'!V23+'Budget Output- Monthly'!Y23+'Budget Output- Monthly'!AB23</f>
        <v>0</v>
      </c>
      <c r="K23" s="193" t="str">
        <f t="shared" si="6"/>
        <v>N/A</v>
      </c>
      <c r="L23" s="74">
        <f>'Budget Output- Monthly'!AD23+'Budget Output- Monthly'!AG23+'Budget Output- Monthly'!AJ23</f>
        <v>0</v>
      </c>
      <c r="M23" s="74">
        <f>'Budget Output- Monthly'!AE23+'Budget Output- Monthly'!AH23+'Budget Output- Monthly'!AK23</f>
        <v>0</v>
      </c>
      <c r="N23" s="193" t="str">
        <f t="shared" si="7"/>
        <v>N/A</v>
      </c>
    </row>
    <row r="24" spans="2:16" outlineLevel="1" x14ac:dyDescent="0.35">
      <c r="B24" s="134" t="s">
        <v>197</v>
      </c>
      <c r="C24" s="74">
        <f>'Budget Output- Monthly'!C24+'Budget Output- Monthly'!F24+'Budget Output- Monthly'!I24</f>
        <v>0</v>
      </c>
      <c r="D24" s="74">
        <f>'Budget Output- Monthly'!D24+'Budget Output- Monthly'!G24+'Budget Output- Monthly'!J24</f>
        <v>0</v>
      </c>
      <c r="E24" s="193" t="str">
        <f t="shared" si="4"/>
        <v>N/A</v>
      </c>
      <c r="F24" s="74">
        <f>'Budget Output- Monthly'!L24+'Budget Output- Monthly'!O24+'Budget Output- Monthly'!R24</f>
        <v>0</v>
      </c>
      <c r="G24" s="74">
        <f>'Budget Output- Monthly'!M24+'Budget Output- Monthly'!P24+'Budget Output- Monthly'!S24</f>
        <v>0</v>
      </c>
      <c r="H24" s="193" t="str">
        <f t="shared" si="5"/>
        <v>N/A</v>
      </c>
      <c r="I24" s="74">
        <f>'Budget Output- Monthly'!U24+'Budget Output- Monthly'!X24+'Budget Output- Monthly'!AA24</f>
        <v>0</v>
      </c>
      <c r="J24" s="74">
        <f>'Budget Output- Monthly'!V24+'Budget Output- Monthly'!Y24+'Budget Output- Monthly'!AB24</f>
        <v>0</v>
      </c>
      <c r="K24" s="193" t="str">
        <f t="shared" si="6"/>
        <v>N/A</v>
      </c>
      <c r="L24" s="74">
        <f>'Budget Output- Monthly'!AD24+'Budget Output- Monthly'!AG24+'Budget Output- Monthly'!AJ24</f>
        <v>0</v>
      </c>
      <c r="M24" s="74">
        <f>'Budget Output- Monthly'!AE24+'Budget Output- Monthly'!AH24+'Budget Output- Monthly'!AK24</f>
        <v>0</v>
      </c>
      <c r="N24" s="193" t="str">
        <f t="shared" si="7"/>
        <v>N/A</v>
      </c>
    </row>
    <row r="25" spans="2:16" outlineLevel="1" x14ac:dyDescent="0.35">
      <c r="B25" s="135" t="s">
        <v>198</v>
      </c>
      <c r="C25" s="74">
        <f>'Budget Output- Monthly'!C25+'Budget Output- Monthly'!F25+'Budget Output- Monthly'!I25</f>
        <v>0</v>
      </c>
      <c r="D25" s="74">
        <f>'Budget Output- Monthly'!D25+'Budget Output- Monthly'!G25+'Budget Output- Monthly'!J25</f>
        <v>0</v>
      </c>
      <c r="E25" s="193" t="str">
        <f t="shared" si="4"/>
        <v>N/A</v>
      </c>
      <c r="F25" s="74">
        <f>'Budget Output- Monthly'!L25+'Budget Output- Monthly'!O25+'Budget Output- Monthly'!R25</f>
        <v>0</v>
      </c>
      <c r="G25" s="74">
        <f>'Budget Output- Monthly'!M25+'Budget Output- Monthly'!P25+'Budget Output- Monthly'!S25</f>
        <v>0</v>
      </c>
      <c r="H25" s="193" t="str">
        <f t="shared" si="5"/>
        <v>N/A</v>
      </c>
      <c r="I25" s="74">
        <f>'Budget Output- Monthly'!U25+'Budget Output- Monthly'!X25+'Budget Output- Monthly'!AA25</f>
        <v>0</v>
      </c>
      <c r="J25" s="74">
        <f>'Budget Output- Monthly'!V25+'Budget Output- Monthly'!Y25+'Budget Output- Monthly'!AB25</f>
        <v>0</v>
      </c>
      <c r="K25" s="193" t="str">
        <f t="shared" si="6"/>
        <v>N/A</v>
      </c>
      <c r="L25" s="74">
        <f>'Budget Output- Monthly'!AD25+'Budget Output- Monthly'!AG25+'Budget Output- Monthly'!AJ25</f>
        <v>0</v>
      </c>
      <c r="M25" s="74">
        <f>'Budget Output- Monthly'!AE25+'Budget Output- Monthly'!AH25+'Budget Output- Monthly'!AK25</f>
        <v>0</v>
      </c>
      <c r="N25" s="193" t="str">
        <f t="shared" si="7"/>
        <v>N/A</v>
      </c>
    </row>
    <row r="26" spans="2:16" outlineLevel="1" x14ac:dyDescent="0.35">
      <c r="B26" s="135" t="s">
        <v>199</v>
      </c>
      <c r="C26" s="74">
        <f>'Budget Output- Monthly'!C26+'Budget Output- Monthly'!F26+'Budget Output- Monthly'!I26</f>
        <v>0</v>
      </c>
      <c r="D26" s="74">
        <f>'Budget Output- Monthly'!D26+'Budget Output- Monthly'!G26+'Budget Output- Monthly'!J26</f>
        <v>0</v>
      </c>
      <c r="E26" s="193" t="str">
        <f t="shared" si="4"/>
        <v>N/A</v>
      </c>
      <c r="F26" s="74">
        <f>'Budget Output- Monthly'!L26+'Budget Output- Monthly'!O26+'Budget Output- Monthly'!R26</f>
        <v>0</v>
      </c>
      <c r="G26" s="74">
        <f>'Budget Output- Monthly'!M26+'Budget Output- Monthly'!P26+'Budget Output- Monthly'!S26</f>
        <v>0</v>
      </c>
      <c r="H26" s="193" t="str">
        <f t="shared" si="5"/>
        <v>N/A</v>
      </c>
      <c r="I26" s="74">
        <f>'Budget Output- Monthly'!U26+'Budget Output- Monthly'!X26+'Budget Output- Monthly'!AA26</f>
        <v>0</v>
      </c>
      <c r="J26" s="74">
        <f>'Budget Output- Monthly'!V26+'Budget Output- Monthly'!Y26+'Budget Output- Monthly'!AB26</f>
        <v>0</v>
      </c>
      <c r="K26" s="193" t="str">
        <f t="shared" si="6"/>
        <v>N/A</v>
      </c>
      <c r="L26" s="74">
        <f>'Budget Output- Monthly'!AD26+'Budget Output- Monthly'!AG26+'Budget Output- Monthly'!AJ26</f>
        <v>0</v>
      </c>
      <c r="M26" s="74">
        <f>'Budget Output- Monthly'!AE26+'Budget Output- Monthly'!AH26+'Budget Output- Monthly'!AK26</f>
        <v>0</v>
      </c>
      <c r="N26" s="193" t="str">
        <f t="shared" si="7"/>
        <v>N/A</v>
      </c>
    </row>
    <row r="27" spans="2:16" outlineLevel="1" x14ac:dyDescent="0.35">
      <c r="B27" s="135" t="s">
        <v>200</v>
      </c>
      <c r="C27" s="74">
        <f>'Budget Output- Monthly'!C27+'Budget Output- Monthly'!F27+'Budget Output- Monthly'!I27</f>
        <v>0</v>
      </c>
      <c r="D27" s="74">
        <f>'Budget Output- Monthly'!D27+'Budget Output- Monthly'!G27+'Budget Output- Monthly'!J27</f>
        <v>0</v>
      </c>
      <c r="E27" s="193" t="str">
        <f t="shared" si="4"/>
        <v>N/A</v>
      </c>
      <c r="F27" s="74">
        <f>'Budget Output- Monthly'!L27+'Budget Output- Monthly'!O27+'Budget Output- Monthly'!R27</f>
        <v>0</v>
      </c>
      <c r="G27" s="74">
        <f>'Budget Output- Monthly'!M27+'Budget Output- Monthly'!P27+'Budget Output- Monthly'!S27</f>
        <v>0</v>
      </c>
      <c r="H27" s="193" t="str">
        <f t="shared" si="5"/>
        <v>N/A</v>
      </c>
      <c r="I27" s="74">
        <f>'Budget Output- Monthly'!U27+'Budget Output- Monthly'!X27+'Budget Output- Monthly'!AA27</f>
        <v>0</v>
      </c>
      <c r="J27" s="74">
        <f>'Budget Output- Monthly'!V27+'Budget Output- Monthly'!Y27+'Budget Output- Monthly'!AB27</f>
        <v>0</v>
      </c>
      <c r="K27" s="193" t="str">
        <f t="shared" si="6"/>
        <v>N/A</v>
      </c>
      <c r="L27" s="74">
        <f>'Budget Output- Monthly'!AD27+'Budget Output- Monthly'!AG27+'Budget Output- Monthly'!AJ27</f>
        <v>0</v>
      </c>
      <c r="M27" s="74">
        <f>'Budget Output- Monthly'!AE27+'Budget Output- Monthly'!AH27+'Budget Output- Monthly'!AK27</f>
        <v>0</v>
      </c>
      <c r="N27" s="193" t="str">
        <f t="shared" si="7"/>
        <v>N/A</v>
      </c>
    </row>
    <row r="28" spans="2:16" outlineLevel="1" x14ac:dyDescent="0.35">
      <c r="B28" s="135" t="s">
        <v>201</v>
      </c>
      <c r="C28" s="74">
        <f>'Budget Output- Monthly'!C28+'Budget Output- Monthly'!F28+'Budget Output- Monthly'!I28</f>
        <v>0</v>
      </c>
      <c r="D28" s="74">
        <f>'Budget Output- Monthly'!D28+'Budget Output- Monthly'!G28+'Budget Output- Monthly'!J28</f>
        <v>0</v>
      </c>
      <c r="E28" s="193" t="str">
        <f t="shared" si="4"/>
        <v>N/A</v>
      </c>
      <c r="F28" s="74">
        <f>'Budget Output- Monthly'!L28+'Budget Output- Monthly'!O28+'Budget Output- Monthly'!R28</f>
        <v>0</v>
      </c>
      <c r="G28" s="74">
        <f>'Budget Output- Monthly'!M28+'Budget Output- Monthly'!P28+'Budget Output- Monthly'!S28</f>
        <v>0</v>
      </c>
      <c r="H28" s="193" t="str">
        <f t="shared" si="5"/>
        <v>N/A</v>
      </c>
      <c r="I28" s="74">
        <f>'Budget Output- Monthly'!U28+'Budget Output- Monthly'!X28+'Budget Output- Monthly'!AA28</f>
        <v>0</v>
      </c>
      <c r="J28" s="74">
        <f>'Budget Output- Monthly'!V28+'Budget Output- Monthly'!Y28+'Budget Output- Monthly'!AB28</f>
        <v>0</v>
      </c>
      <c r="K28" s="193" t="str">
        <f t="shared" si="6"/>
        <v>N/A</v>
      </c>
      <c r="L28" s="74">
        <f>'Budget Output- Monthly'!AD28+'Budget Output- Monthly'!AG28+'Budget Output- Monthly'!AJ28</f>
        <v>0</v>
      </c>
      <c r="M28" s="74">
        <f>'Budget Output- Monthly'!AE28+'Budget Output- Monthly'!AH28+'Budget Output- Monthly'!AK28</f>
        <v>0</v>
      </c>
      <c r="N28" s="193" t="str">
        <f t="shared" si="7"/>
        <v>N/A</v>
      </c>
    </row>
    <row r="29" spans="2:16" outlineLevel="1" x14ac:dyDescent="0.35">
      <c r="B29" s="135" t="s">
        <v>202</v>
      </c>
      <c r="C29" s="74">
        <f>'Budget Output- Monthly'!C29+'Budget Output- Monthly'!F29+'Budget Output- Monthly'!I29</f>
        <v>0</v>
      </c>
      <c r="D29" s="74">
        <f>'Budget Output- Monthly'!D29+'Budget Output- Monthly'!G29+'Budget Output- Monthly'!J29</f>
        <v>0</v>
      </c>
      <c r="E29" s="193" t="str">
        <f t="shared" si="4"/>
        <v>N/A</v>
      </c>
      <c r="F29" s="74">
        <f>'Budget Output- Monthly'!L29+'Budget Output- Monthly'!O29+'Budget Output- Monthly'!R29</f>
        <v>0</v>
      </c>
      <c r="G29" s="74">
        <f>'Budget Output- Monthly'!M29+'Budget Output- Monthly'!P29+'Budget Output- Monthly'!S29</f>
        <v>0</v>
      </c>
      <c r="H29" s="193" t="str">
        <f t="shared" si="5"/>
        <v>N/A</v>
      </c>
      <c r="I29" s="74">
        <f>'Budget Output- Monthly'!U29+'Budget Output- Monthly'!X29+'Budget Output- Monthly'!AA29</f>
        <v>0</v>
      </c>
      <c r="J29" s="74">
        <f>'Budget Output- Monthly'!V29+'Budget Output- Monthly'!Y29+'Budget Output- Monthly'!AB29</f>
        <v>0</v>
      </c>
      <c r="K29" s="193" t="str">
        <f t="shared" si="6"/>
        <v>N/A</v>
      </c>
      <c r="L29" s="74">
        <f>'Budget Output- Monthly'!AD29+'Budget Output- Monthly'!AG29+'Budget Output- Monthly'!AJ29</f>
        <v>0</v>
      </c>
      <c r="M29" s="74">
        <f>'Budget Output- Monthly'!AE29+'Budget Output- Monthly'!AH29+'Budget Output- Monthly'!AK29</f>
        <v>0</v>
      </c>
      <c r="N29" s="193" t="str">
        <f t="shared" si="7"/>
        <v>N/A</v>
      </c>
    </row>
    <row r="30" spans="2:16" outlineLevel="1" x14ac:dyDescent="0.35">
      <c r="B30" s="135" t="s">
        <v>203</v>
      </c>
      <c r="C30" s="74">
        <f>'Budget Output- Monthly'!C30+'Budget Output- Monthly'!F30+'Budget Output- Monthly'!I30</f>
        <v>0</v>
      </c>
      <c r="D30" s="74">
        <f>'Budget Output- Monthly'!D30+'Budget Output- Monthly'!G30+'Budget Output- Monthly'!J30</f>
        <v>0</v>
      </c>
      <c r="E30" s="193" t="str">
        <f t="shared" si="4"/>
        <v>N/A</v>
      </c>
      <c r="F30" s="74">
        <f>'Budget Output- Monthly'!L30+'Budget Output- Monthly'!O30+'Budget Output- Monthly'!R30</f>
        <v>0</v>
      </c>
      <c r="G30" s="74">
        <f>'Budget Output- Monthly'!M30+'Budget Output- Monthly'!P30+'Budget Output- Monthly'!S30</f>
        <v>0</v>
      </c>
      <c r="H30" s="193" t="str">
        <f t="shared" si="5"/>
        <v>N/A</v>
      </c>
      <c r="I30" s="74">
        <f>'Budget Output- Monthly'!U30+'Budget Output- Monthly'!X30+'Budget Output- Monthly'!AA30</f>
        <v>0</v>
      </c>
      <c r="J30" s="74">
        <f>'Budget Output- Monthly'!V30+'Budget Output- Monthly'!Y30+'Budget Output- Monthly'!AB30</f>
        <v>0</v>
      </c>
      <c r="K30" s="193" t="str">
        <f t="shared" si="6"/>
        <v>N/A</v>
      </c>
      <c r="L30" s="74">
        <f>'Budget Output- Monthly'!AD30+'Budget Output- Monthly'!AG30+'Budget Output- Monthly'!AJ30</f>
        <v>0</v>
      </c>
      <c r="M30" s="74">
        <f>'Budget Output- Monthly'!AE30+'Budget Output- Monthly'!AH30+'Budget Output- Monthly'!AK30</f>
        <v>0</v>
      </c>
      <c r="N30" s="193" t="str">
        <f t="shared" si="7"/>
        <v>N/A</v>
      </c>
    </row>
    <row r="31" spans="2:16" outlineLevel="1" x14ac:dyDescent="0.35">
      <c r="B31" s="135" t="s">
        <v>204</v>
      </c>
      <c r="C31" s="74">
        <f>'Budget Output- Monthly'!C31+'Budget Output- Monthly'!F31+'Budget Output- Monthly'!I31</f>
        <v>0</v>
      </c>
      <c r="D31" s="74">
        <f>'Budget Output- Monthly'!D31+'Budget Output- Monthly'!G31+'Budget Output- Monthly'!J31</f>
        <v>0</v>
      </c>
      <c r="E31" s="193" t="str">
        <f t="shared" si="4"/>
        <v>N/A</v>
      </c>
      <c r="F31" s="74">
        <f>'Budget Output- Monthly'!L31+'Budget Output- Monthly'!O31+'Budget Output- Monthly'!R31</f>
        <v>0</v>
      </c>
      <c r="G31" s="74">
        <f>'Budget Output- Monthly'!M31+'Budget Output- Monthly'!P31+'Budget Output- Monthly'!S31</f>
        <v>0</v>
      </c>
      <c r="H31" s="193" t="str">
        <f t="shared" si="5"/>
        <v>N/A</v>
      </c>
      <c r="I31" s="74">
        <f>'Budget Output- Monthly'!U31+'Budget Output- Monthly'!X31+'Budget Output- Monthly'!AA31</f>
        <v>0</v>
      </c>
      <c r="J31" s="74">
        <f>'Budget Output- Monthly'!V31+'Budget Output- Monthly'!Y31+'Budget Output- Monthly'!AB31</f>
        <v>0</v>
      </c>
      <c r="K31" s="193" t="str">
        <f t="shared" si="6"/>
        <v>N/A</v>
      </c>
      <c r="L31" s="74">
        <f>'Budget Output- Monthly'!AD31+'Budget Output- Monthly'!AG31+'Budget Output- Monthly'!AJ31</f>
        <v>0</v>
      </c>
      <c r="M31" s="74">
        <f>'Budget Output- Monthly'!AE31+'Budget Output- Monthly'!AH31+'Budget Output- Monthly'!AK31</f>
        <v>0</v>
      </c>
      <c r="N31" s="193" t="str">
        <f t="shared" si="7"/>
        <v>N/A</v>
      </c>
    </row>
    <row r="32" spans="2:16" outlineLevel="1" x14ac:dyDescent="0.35">
      <c r="B32" s="135" t="s">
        <v>205</v>
      </c>
      <c r="C32" s="74">
        <f>'Budget Output- Monthly'!C32+'Budget Output- Monthly'!F32+'Budget Output- Monthly'!I32</f>
        <v>0</v>
      </c>
      <c r="D32" s="74">
        <f>'Budget Output- Monthly'!D32+'Budget Output- Monthly'!G32+'Budget Output- Monthly'!J32</f>
        <v>0</v>
      </c>
      <c r="E32" s="193" t="str">
        <f t="shared" si="4"/>
        <v>N/A</v>
      </c>
      <c r="F32" s="74">
        <f>'Budget Output- Monthly'!L32+'Budget Output- Monthly'!O32+'Budget Output- Monthly'!R32</f>
        <v>0</v>
      </c>
      <c r="G32" s="74">
        <f>'Budget Output- Monthly'!M32+'Budget Output- Monthly'!P32+'Budget Output- Monthly'!S32</f>
        <v>0</v>
      </c>
      <c r="H32" s="193" t="str">
        <f t="shared" si="5"/>
        <v>N/A</v>
      </c>
      <c r="I32" s="74">
        <f>'Budget Output- Monthly'!U32+'Budget Output- Monthly'!X32+'Budget Output- Monthly'!AA32</f>
        <v>0</v>
      </c>
      <c r="J32" s="74">
        <f>'Budget Output- Monthly'!V32+'Budget Output- Monthly'!Y32+'Budget Output- Monthly'!AB32</f>
        <v>0</v>
      </c>
      <c r="K32" s="193" t="str">
        <f t="shared" si="6"/>
        <v>N/A</v>
      </c>
      <c r="L32" s="74">
        <f>'Budget Output- Monthly'!AD32+'Budget Output- Monthly'!AG32+'Budget Output- Monthly'!AJ32</f>
        <v>0</v>
      </c>
      <c r="M32" s="74">
        <f>'Budget Output- Monthly'!AE32+'Budget Output- Monthly'!AH32+'Budget Output- Monthly'!AK32</f>
        <v>0</v>
      </c>
      <c r="N32" s="193" t="str">
        <f t="shared" si="7"/>
        <v>N/A</v>
      </c>
    </row>
    <row r="33" spans="2:14" outlineLevel="1" x14ac:dyDescent="0.35">
      <c r="B33" s="135" t="s">
        <v>40</v>
      </c>
      <c r="C33" s="74">
        <f>'Budget Output- Monthly'!C33+'Budget Output- Monthly'!F33+'Budget Output- Monthly'!I33</f>
        <v>0</v>
      </c>
      <c r="D33" s="74">
        <f>'Budget Output- Monthly'!D33+'Budget Output- Monthly'!G33+'Budget Output- Monthly'!J33</f>
        <v>0</v>
      </c>
      <c r="E33" s="193" t="str">
        <f t="shared" si="4"/>
        <v>N/A</v>
      </c>
      <c r="F33" s="74">
        <f>'Budget Output- Monthly'!L33+'Budget Output- Monthly'!O33+'Budget Output- Monthly'!R33</f>
        <v>0</v>
      </c>
      <c r="G33" s="74">
        <f>'Budget Output- Monthly'!M33+'Budget Output- Monthly'!P33+'Budget Output- Monthly'!S33</f>
        <v>0</v>
      </c>
      <c r="H33" s="193" t="str">
        <f t="shared" si="5"/>
        <v>N/A</v>
      </c>
      <c r="I33" s="74">
        <f>'Budget Output- Monthly'!U33+'Budget Output- Monthly'!X33+'Budget Output- Monthly'!AA33</f>
        <v>0</v>
      </c>
      <c r="J33" s="74">
        <f>'Budget Output- Monthly'!V33+'Budget Output- Monthly'!Y33+'Budget Output- Monthly'!AB33</f>
        <v>0</v>
      </c>
      <c r="K33" s="193" t="str">
        <f t="shared" si="6"/>
        <v>N/A</v>
      </c>
      <c r="L33" s="74">
        <f>'Budget Output- Monthly'!AD33+'Budget Output- Monthly'!AG33+'Budget Output- Monthly'!AJ33</f>
        <v>0</v>
      </c>
      <c r="M33" s="74">
        <f>'Budget Output- Monthly'!AE33+'Budget Output- Monthly'!AH33+'Budget Output- Monthly'!AK33</f>
        <v>0</v>
      </c>
      <c r="N33" s="193" t="str">
        <f t="shared" si="7"/>
        <v>N/A</v>
      </c>
    </row>
    <row r="34" spans="2:14" x14ac:dyDescent="0.35">
      <c r="B34" s="60"/>
      <c r="C34" s="6"/>
      <c r="D34" s="6"/>
      <c r="E34" s="193"/>
      <c r="F34" s="6"/>
      <c r="G34" s="6"/>
      <c r="H34" s="193"/>
      <c r="I34" s="6"/>
      <c r="J34" s="6"/>
      <c r="K34" s="193"/>
      <c r="L34" s="6"/>
      <c r="M34" s="6"/>
      <c r="N34" s="193"/>
    </row>
    <row r="35" spans="2:14" x14ac:dyDescent="0.35">
      <c r="B35" s="51" t="s">
        <v>60</v>
      </c>
      <c r="C35" s="140">
        <f>'Budget Output- Monthly'!C35+'Budget Output- Monthly'!F35+'Budget Output- Monthly'!I35</f>
        <v>0</v>
      </c>
      <c r="D35" s="140">
        <f>'Budget Output- Monthly'!D35+'Budget Output- Monthly'!G35+'Budget Output- Monthly'!J35</f>
        <v>0</v>
      </c>
      <c r="E35" s="193" t="str">
        <f>IFERROR((D35-C35)/C35,"N/A")</f>
        <v>N/A</v>
      </c>
      <c r="F35" s="140">
        <f>'Budget Output- Monthly'!L35+'Budget Output- Monthly'!O35+'Budget Output- Monthly'!R35</f>
        <v>0</v>
      </c>
      <c r="G35" s="140">
        <f>'Budget Output- Monthly'!M35+'Budget Output- Monthly'!P35+'Budget Output- Monthly'!S35</f>
        <v>0</v>
      </c>
      <c r="H35" s="193" t="str">
        <f>IFERROR((G35-F35)/F35,"N/A")</f>
        <v>N/A</v>
      </c>
      <c r="I35" s="140">
        <f>'Budget Output- Monthly'!U35+'Budget Output- Monthly'!X35+'Budget Output- Monthly'!AA35</f>
        <v>0</v>
      </c>
      <c r="J35" s="140">
        <f>'Budget Output- Monthly'!V35+'Budget Output- Monthly'!Y35+'Budget Output- Monthly'!AB35</f>
        <v>0</v>
      </c>
      <c r="K35" s="193" t="str">
        <f>IFERROR((J35-I35)/I35,"N/A")</f>
        <v>N/A</v>
      </c>
      <c r="L35" s="140">
        <f>'Budget Output- Monthly'!AD35+'Budget Output- Monthly'!AG35+'Budget Output- Monthly'!AJ35</f>
        <v>0</v>
      </c>
      <c r="M35" s="140">
        <f>'Budget Output- Monthly'!AE35+'Budget Output- Monthly'!AH35+'Budget Output- Monthly'!AK35</f>
        <v>0</v>
      </c>
      <c r="N35" s="193" t="str">
        <f>IFERROR((M35-L35)/L35,"N/A")</f>
        <v>N/A</v>
      </c>
    </row>
    <row r="36" spans="2:14" x14ac:dyDescent="0.35">
      <c r="B36" s="35"/>
      <c r="C36" s="3"/>
      <c r="D36" s="3"/>
      <c r="E36" s="193"/>
      <c r="F36" s="3"/>
      <c r="G36" s="3"/>
      <c r="H36" s="193"/>
      <c r="I36" s="3"/>
      <c r="J36" s="3"/>
      <c r="K36" s="193"/>
      <c r="L36" s="3"/>
      <c r="M36" s="3"/>
      <c r="N36" s="193"/>
    </row>
    <row r="37" spans="2:14" x14ac:dyDescent="0.35">
      <c r="B37" s="52" t="s">
        <v>50</v>
      </c>
      <c r="C37" s="75">
        <f>C20-C35</f>
        <v>0</v>
      </c>
      <c r="D37" s="75">
        <f>D20-D35</f>
        <v>0</v>
      </c>
      <c r="E37" s="193" t="str">
        <f t="shared" ref="E37" si="8">IFERROR((D37-C37)/C37,"N/A")</f>
        <v>N/A</v>
      </c>
      <c r="F37" s="75">
        <f t="shared" ref="F37:M37" si="9">F20-F35</f>
        <v>0</v>
      </c>
      <c r="G37" s="75">
        <f t="shared" si="9"/>
        <v>0</v>
      </c>
      <c r="H37" s="193" t="str">
        <f t="shared" ref="H37" si="10">IFERROR((G37-F37)/F37,"N/A")</f>
        <v>N/A</v>
      </c>
      <c r="I37" s="75">
        <f t="shared" si="9"/>
        <v>0</v>
      </c>
      <c r="J37" s="75">
        <f t="shared" si="9"/>
        <v>0</v>
      </c>
      <c r="K37" s="193" t="str">
        <f t="shared" ref="K37" si="11">IFERROR((J37-I37)/I37,"N/A")</f>
        <v>N/A</v>
      </c>
      <c r="L37" s="75">
        <f t="shared" si="9"/>
        <v>0</v>
      </c>
      <c r="M37" s="75">
        <f t="shared" si="9"/>
        <v>0</v>
      </c>
      <c r="N37" s="193" t="str">
        <f t="shared" ref="N37" si="12">IFERROR((M37-L37)/L37,"N/A")</f>
        <v>N/A</v>
      </c>
    </row>
    <row r="38" spans="2:14" x14ac:dyDescent="0.35">
      <c r="B38" s="65"/>
      <c r="C38" s="3"/>
      <c r="D38" s="3"/>
      <c r="E38" s="193"/>
      <c r="F38" s="3"/>
      <c r="G38" s="3"/>
      <c r="H38" s="193"/>
      <c r="I38" s="3"/>
      <c r="J38" s="3"/>
      <c r="K38" s="193"/>
      <c r="L38" s="3"/>
      <c r="M38" s="3"/>
      <c r="N38" s="193"/>
    </row>
    <row r="39" spans="2:14" x14ac:dyDescent="0.35">
      <c r="B39" s="50" t="s">
        <v>21</v>
      </c>
      <c r="C39" s="75">
        <f ca="1">SUM(C40:C44)</f>
        <v>0</v>
      </c>
      <c r="D39" s="75">
        <f>SUM(D40:D43)</f>
        <v>0</v>
      </c>
      <c r="E39" s="193" t="str">
        <f t="shared" ref="E39:E44" ca="1" si="13">IFERROR((D39-C39)/C39,"N/A")</f>
        <v>N/A</v>
      </c>
      <c r="F39" s="75">
        <f ca="1">SUM(F40:F44)</f>
        <v>0</v>
      </c>
      <c r="G39" s="75">
        <f>SUM(G40:G43)</f>
        <v>0</v>
      </c>
      <c r="H39" s="193" t="str">
        <f t="shared" ref="H39:H44" ca="1" si="14">IFERROR((G39-F39)/F39,"N/A")</f>
        <v>N/A</v>
      </c>
      <c r="I39" s="75">
        <f ca="1">SUM(I40:I44)</f>
        <v>0</v>
      </c>
      <c r="J39" s="75">
        <f>SUM(J40:J43)</f>
        <v>0</v>
      </c>
      <c r="K39" s="193" t="str">
        <f t="shared" ref="K39:K44" ca="1" si="15">IFERROR((J39-I39)/I39,"N/A")</f>
        <v>N/A</v>
      </c>
      <c r="L39" s="75">
        <f ca="1">SUM(L40:L44)</f>
        <v>0</v>
      </c>
      <c r="M39" s="75">
        <f>SUM(M40:M43)</f>
        <v>0</v>
      </c>
      <c r="N39" s="193" t="str">
        <f t="shared" ref="N39:N44" ca="1" si="16">IFERROR((M39-L39)/L39,"N/A")</f>
        <v>N/A</v>
      </c>
    </row>
    <row r="40" spans="2:14" outlineLevel="1" x14ac:dyDescent="0.35">
      <c r="B40" s="58" t="s">
        <v>132</v>
      </c>
      <c r="C40" s="73">
        <f ca="1">'Budget Output- Monthly'!C40+'Budget Output- Monthly'!F40+'Budget Output- Monthly'!I40</f>
        <v>0</v>
      </c>
      <c r="D40" s="73">
        <f>'Budget Output- Monthly'!D40+'Budget Output- Monthly'!G40+'Budget Output- Monthly'!J40</f>
        <v>0</v>
      </c>
      <c r="E40" s="193" t="str">
        <f t="shared" ca="1" si="13"/>
        <v>N/A</v>
      </c>
      <c r="F40" s="73">
        <f ca="1">'Budget Output- Monthly'!L40+'Budget Output- Monthly'!O40+'Budget Output- Monthly'!R40</f>
        <v>0</v>
      </c>
      <c r="G40" s="73">
        <f>'Budget Output- Monthly'!M40+'Budget Output- Monthly'!P40+'Budget Output- Monthly'!S40</f>
        <v>0</v>
      </c>
      <c r="H40" s="193" t="str">
        <f t="shared" ca="1" si="14"/>
        <v>N/A</v>
      </c>
      <c r="I40" s="73">
        <f ca="1">'Budget Output- Monthly'!U40+'Budget Output- Monthly'!X40+'Budget Output- Monthly'!AA40</f>
        <v>0</v>
      </c>
      <c r="J40" s="73">
        <f>'Budget Output- Monthly'!V40+'Budget Output- Monthly'!Y40+'Budget Output- Monthly'!AB40</f>
        <v>0</v>
      </c>
      <c r="K40" s="193" t="str">
        <f t="shared" ca="1" si="15"/>
        <v>N/A</v>
      </c>
      <c r="L40" s="73">
        <f ca="1">'Budget Output- Monthly'!AD40+'Budget Output- Monthly'!AG40+'Budget Output- Monthly'!AJ40</f>
        <v>0</v>
      </c>
      <c r="M40" s="73">
        <f>'Budget Output- Monthly'!AE40+'Budget Output- Monthly'!AH40+'Budget Output- Monthly'!AK40</f>
        <v>0</v>
      </c>
      <c r="N40" s="193" t="str">
        <f t="shared" ca="1" si="16"/>
        <v>N/A</v>
      </c>
    </row>
    <row r="41" spans="2:14" outlineLevel="1" x14ac:dyDescent="0.35">
      <c r="B41" s="150" t="s">
        <v>135</v>
      </c>
      <c r="C41" s="155">
        <f ca="1">'Budget Output- Monthly'!C41+'Budget Output- Monthly'!F41+'Budget Output- Monthly'!I41</f>
        <v>0</v>
      </c>
      <c r="D41" s="155">
        <f>'Budget Output- Monthly'!D41+'Budget Output- Monthly'!G41+'Budget Output- Monthly'!J41</f>
        <v>0</v>
      </c>
      <c r="E41" s="193" t="str">
        <f t="shared" ca="1" si="13"/>
        <v>N/A</v>
      </c>
      <c r="F41" s="155">
        <f ca="1">'Budget Output- Monthly'!L41+'Budget Output- Monthly'!O41+'Budget Output- Monthly'!R41</f>
        <v>0</v>
      </c>
      <c r="G41" s="155">
        <f>'Budget Output- Monthly'!M41+'Budget Output- Monthly'!P41+'Budget Output- Monthly'!S41</f>
        <v>0</v>
      </c>
      <c r="H41" s="193" t="str">
        <f t="shared" ca="1" si="14"/>
        <v>N/A</v>
      </c>
      <c r="I41" s="155">
        <f ca="1">'Budget Output- Monthly'!U41+'Budget Output- Monthly'!X41+'Budget Output- Monthly'!AA41</f>
        <v>0</v>
      </c>
      <c r="J41" s="155">
        <f>'Budget Output- Monthly'!V41+'Budget Output- Monthly'!Y41+'Budget Output- Monthly'!AB41</f>
        <v>0</v>
      </c>
      <c r="K41" s="193" t="str">
        <f t="shared" ca="1" si="15"/>
        <v>N/A</v>
      </c>
      <c r="L41" s="155">
        <f ca="1">'Budget Output- Monthly'!AD41+'Budget Output- Monthly'!AG41+'Budget Output- Monthly'!AJ41</f>
        <v>0</v>
      </c>
      <c r="M41" s="155">
        <f>'Budget Output- Monthly'!AE41+'Budget Output- Monthly'!AH41+'Budget Output- Monthly'!AK41</f>
        <v>0</v>
      </c>
      <c r="N41" s="193" t="str">
        <f t="shared" ca="1" si="16"/>
        <v>N/A</v>
      </c>
    </row>
    <row r="42" spans="2:14" outlineLevel="1" x14ac:dyDescent="0.35">
      <c r="B42" s="59" t="s">
        <v>133</v>
      </c>
      <c r="C42" s="73">
        <f ca="1">'Budget Output- Monthly'!C42+'Budget Output- Monthly'!F42+'Budget Output- Monthly'!I42</f>
        <v>0</v>
      </c>
      <c r="D42" s="73">
        <f>'Budget Output- Monthly'!D42+'Budget Output- Monthly'!G42+'Budget Output- Monthly'!J42</f>
        <v>0</v>
      </c>
      <c r="E42" s="193" t="str">
        <f t="shared" ca="1" si="13"/>
        <v>N/A</v>
      </c>
      <c r="F42" s="73">
        <f ca="1">'Budget Output- Monthly'!L42+'Budget Output- Monthly'!O42+'Budget Output- Monthly'!R42</f>
        <v>0</v>
      </c>
      <c r="G42" s="73">
        <f>'Budget Output- Monthly'!M42+'Budget Output- Monthly'!P42+'Budget Output- Monthly'!S42</f>
        <v>0</v>
      </c>
      <c r="H42" s="193" t="str">
        <f t="shared" ca="1" si="14"/>
        <v>N/A</v>
      </c>
      <c r="I42" s="73">
        <f ca="1">'Budget Output- Monthly'!U42+'Budget Output- Monthly'!X42+'Budget Output- Monthly'!AA42</f>
        <v>0</v>
      </c>
      <c r="J42" s="73">
        <f>'Budget Output- Monthly'!V42+'Budget Output- Monthly'!Y42+'Budget Output- Monthly'!AB42</f>
        <v>0</v>
      </c>
      <c r="K42" s="193" t="str">
        <f t="shared" ca="1" si="15"/>
        <v>N/A</v>
      </c>
      <c r="L42" s="73">
        <f ca="1">'Budget Output- Monthly'!AD42+'Budget Output- Monthly'!AG42+'Budget Output- Monthly'!AJ42</f>
        <v>0</v>
      </c>
      <c r="M42" s="73">
        <f>'Budget Output- Monthly'!AE42+'Budget Output- Monthly'!AH42+'Budget Output- Monthly'!AK42</f>
        <v>0</v>
      </c>
      <c r="N42" s="193" t="str">
        <f t="shared" ca="1" si="16"/>
        <v>N/A</v>
      </c>
    </row>
    <row r="43" spans="2:14" outlineLevel="1" x14ac:dyDescent="0.35">
      <c r="B43" s="59" t="s">
        <v>134</v>
      </c>
      <c r="C43" s="73">
        <f ca="1">'Budget Output- Monthly'!C43+'Budget Output- Monthly'!F43+'Budget Output- Monthly'!I43</f>
        <v>0</v>
      </c>
      <c r="D43" s="73">
        <f>'Budget Output- Monthly'!D43+'Budget Output- Monthly'!G43+'Budget Output- Monthly'!J43</f>
        <v>0</v>
      </c>
      <c r="E43" s="193" t="str">
        <f t="shared" ca="1" si="13"/>
        <v>N/A</v>
      </c>
      <c r="F43" s="73">
        <f ca="1">'Budget Output- Monthly'!L43+'Budget Output- Monthly'!O43+'Budget Output- Monthly'!R43</f>
        <v>0</v>
      </c>
      <c r="G43" s="73">
        <f>'Budget Output- Monthly'!M43+'Budget Output- Monthly'!P43+'Budget Output- Monthly'!S43</f>
        <v>0</v>
      </c>
      <c r="H43" s="193" t="str">
        <f t="shared" ca="1" si="14"/>
        <v>N/A</v>
      </c>
      <c r="I43" s="73">
        <f ca="1">'Budget Output- Monthly'!U43+'Budget Output- Monthly'!X43+'Budget Output- Monthly'!AA43</f>
        <v>0</v>
      </c>
      <c r="J43" s="73">
        <f>'Budget Output- Monthly'!V43+'Budget Output- Monthly'!Y43+'Budget Output- Monthly'!AB43</f>
        <v>0</v>
      </c>
      <c r="K43" s="193" t="str">
        <f t="shared" ca="1" si="15"/>
        <v>N/A</v>
      </c>
      <c r="L43" s="73">
        <f ca="1">'Budget Output- Monthly'!AD43+'Budget Output- Monthly'!AG43+'Budget Output- Monthly'!AJ43</f>
        <v>0</v>
      </c>
      <c r="M43" s="73">
        <f>'Budget Output- Monthly'!AE43+'Budget Output- Monthly'!AH43+'Budget Output- Monthly'!AK43</f>
        <v>0</v>
      </c>
      <c r="N43" s="193" t="str">
        <f t="shared" ca="1" si="16"/>
        <v>N/A</v>
      </c>
    </row>
    <row r="44" spans="2:14" outlineLevel="1" x14ac:dyDescent="0.35">
      <c r="B44" s="59" t="s">
        <v>212</v>
      </c>
      <c r="C44" s="73">
        <f>'Budget Output- Monthly'!C44+'Budget Output- Monthly'!F44+'Budget Output- Monthly'!I44</f>
        <v>0</v>
      </c>
      <c r="D44" s="73">
        <f>'Budget Output- Monthly'!D44+'Budget Output- Monthly'!G44+'Budget Output- Monthly'!J44</f>
        <v>0</v>
      </c>
      <c r="E44" s="193" t="str">
        <f t="shared" si="13"/>
        <v>N/A</v>
      </c>
      <c r="F44" s="73">
        <f>'Budget Output- Monthly'!L44+'Budget Output- Monthly'!O44+'Budget Output- Monthly'!R44</f>
        <v>0</v>
      </c>
      <c r="G44" s="73">
        <f>'Budget Output- Monthly'!M44+'Budget Output- Monthly'!P44+'Budget Output- Monthly'!S44</f>
        <v>0</v>
      </c>
      <c r="H44" s="193" t="str">
        <f t="shared" si="14"/>
        <v>N/A</v>
      </c>
      <c r="I44" s="73">
        <f>'Budget Output- Monthly'!U44+'Budget Output- Monthly'!X44+'Budget Output- Monthly'!AA44</f>
        <v>0</v>
      </c>
      <c r="J44" s="73">
        <f>'Budget Output- Monthly'!V44+'Budget Output- Monthly'!Y44+'Budget Output- Monthly'!AB44</f>
        <v>0</v>
      </c>
      <c r="K44" s="193" t="str">
        <f t="shared" si="15"/>
        <v>N/A</v>
      </c>
      <c r="L44" s="73">
        <f>'Budget Output- Monthly'!AD44+'Budget Output- Monthly'!AG44+'Budget Output- Monthly'!AJ44</f>
        <v>0</v>
      </c>
      <c r="M44" s="73">
        <f>'Budget Output- Monthly'!AE44+'Budget Output- Monthly'!AH44+'Budget Output- Monthly'!AK44</f>
        <v>0</v>
      </c>
      <c r="N44" s="193" t="str">
        <f t="shared" si="16"/>
        <v>N/A</v>
      </c>
    </row>
    <row r="45" spans="2:14" x14ac:dyDescent="0.35">
      <c r="B45" s="4"/>
      <c r="C45" s="3"/>
      <c r="D45" s="3"/>
      <c r="E45" s="193"/>
      <c r="F45" s="3"/>
      <c r="G45" s="3"/>
      <c r="H45" s="193"/>
      <c r="I45" s="3"/>
      <c r="J45" s="3"/>
      <c r="K45" s="193"/>
      <c r="L45" s="3"/>
      <c r="M45" s="3"/>
      <c r="N45" s="193"/>
    </row>
    <row r="46" spans="2:14" x14ac:dyDescent="0.35">
      <c r="B46" s="52" t="s">
        <v>49</v>
      </c>
      <c r="C46" s="75">
        <f ca="1">C37-C39</f>
        <v>0</v>
      </c>
      <c r="D46" s="75">
        <f>D37-D39</f>
        <v>0</v>
      </c>
      <c r="E46" s="193" t="str">
        <f t="shared" ref="E46" ca="1" si="17">IFERROR((D46-C46)/C46,"N/A")</f>
        <v>N/A</v>
      </c>
      <c r="F46" s="75">
        <f ca="1">F37-F39</f>
        <v>0</v>
      </c>
      <c r="G46" s="75">
        <f>G37-G39</f>
        <v>0</v>
      </c>
      <c r="H46" s="193" t="str">
        <f t="shared" ref="H46" ca="1" si="18">IFERROR((G46-F46)/F46,"N/A")</f>
        <v>N/A</v>
      </c>
      <c r="I46" s="75">
        <f ca="1">I37-I39</f>
        <v>0</v>
      </c>
      <c r="J46" s="75">
        <f>J37-J39</f>
        <v>0</v>
      </c>
      <c r="K46" s="193" t="str">
        <f t="shared" ref="K46" ca="1" si="19">IFERROR((J46-I46)/I46,"N/A")</f>
        <v>N/A</v>
      </c>
      <c r="L46" s="75">
        <f ca="1">L37-L39</f>
        <v>0</v>
      </c>
      <c r="M46" s="75">
        <f>M37-M39</f>
        <v>0</v>
      </c>
      <c r="N46" s="193" t="str">
        <f t="shared" ref="N46" ca="1" si="20">IFERROR((M46-L46)/L46,"N/A")</f>
        <v>N/A</v>
      </c>
    </row>
    <row r="47" spans="2:14" x14ac:dyDescent="0.35">
      <c r="C47" s="3"/>
      <c r="D47" s="3"/>
      <c r="E47" s="193"/>
      <c r="F47" s="3"/>
      <c r="G47" s="3"/>
      <c r="H47" s="193"/>
      <c r="I47" s="3"/>
      <c r="J47" s="3"/>
      <c r="K47" s="193"/>
      <c r="L47" s="3"/>
      <c r="M47" s="3"/>
      <c r="N47" s="193"/>
    </row>
    <row r="48" spans="2:14" x14ac:dyDescent="0.35">
      <c r="B48" s="52" t="s">
        <v>0</v>
      </c>
      <c r="C48" s="75">
        <f ca="1">'Budget Output- Monthly'!C48+'Budget Output- Monthly'!F48+'Budget Output- Monthly'!I48</f>
        <v>0</v>
      </c>
      <c r="D48" s="75">
        <f>'Budget Output- Monthly'!D48+'Budget Output- Monthly'!G48+'Budget Output- Monthly'!J48</f>
        <v>0</v>
      </c>
      <c r="E48" s="193" t="str">
        <f t="shared" ref="E48" ca="1" si="21">IFERROR((D48-C48)/C48,"N/A")</f>
        <v>N/A</v>
      </c>
      <c r="F48" s="75">
        <f ca="1">'Budget Output- Monthly'!L48+'Budget Output- Monthly'!O48+'Budget Output- Monthly'!R48</f>
        <v>0</v>
      </c>
      <c r="G48" s="75">
        <f>'Budget Output- Monthly'!M48+'Budget Output- Monthly'!P48+'Budget Output- Monthly'!S48</f>
        <v>0</v>
      </c>
      <c r="H48" s="193" t="str">
        <f t="shared" ref="H48" ca="1" si="22">IFERROR((G48-F48)/F48,"N/A")</f>
        <v>N/A</v>
      </c>
      <c r="I48" s="75">
        <f ca="1">'Budget Output- Monthly'!U48+'Budget Output- Monthly'!X48+'Budget Output- Monthly'!AA48</f>
        <v>0</v>
      </c>
      <c r="J48" s="75">
        <f>'Budget Output- Monthly'!V48+'Budget Output- Monthly'!Y48+'Budget Output- Monthly'!AB48</f>
        <v>0</v>
      </c>
      <c r="K48" s="193" t="str">
        <f t="shared" ref="K48" ca="1" si="23">IFERROR((J48-I48)/I48,"N/A")</f>
        <v>N/A</v>
      </c>
      <c r="L48" s="75">
        <f ca="1">'Budget Output- Monthly'!AD48+'Budget Output- Monthly'!AG48+'Budget Output- Monthly'!AJ48</f>
        <v>0</v>
      </c>
      <c r="M48" s="75">
        <f>'Budget Output- Monthly'!AE48+'Budget Output- Monthly'!AH48+'Budget Output- Monthly'!AK48</f>
        <v>0</v>
      </c>
      <c r="N48" s="193" t="str">
        <f t="shared" ref="N48" ca="1" si="24">IFERROR((M48-L48)/L48,"N/A")</f>
        <v>N/A</v>
      </c>
    </row>
    <row r="49" spans="2:14" x14ac:dyDescent="0.35">
      <c r="C49" s="3"/>
      <c r="D49" s="3"/>
      <c r="E49" s="193"/>
      <c r="F49" s="3"/>
      <c r="G49" s="3"/>
      <c r="H49" s="193"/>
      <c r="I49" s="3"/>
      <c r="J49" s="3"/>
      <c r="K49" s="193"/>
      <c r="L49" s="3"/>
      <c r="M49" s="3"/>
      <c r="N49" s="193"/>
    </row>
    <row r="50" spans="2:14" x14ac:dyDescent="0.35">
      <c r="B50" s="53" t="s">
        <v>48</v>
      </c>
      <c r="C50" s="75">
        <f ca="1">C46-C48</f>
        <v>0</v>
      </c>
      <c r="D50" s="75">
        <f>D46-D48</f>
        <v>0</v>
      </c>
      <c r="E50" s="193" t="str">
        <f t="shared" ref="E50" ca="1" si="25">IFERROR((D50-C50)/C50,"N/A")</f>
        <v>N/A</v>
      </c>
      <c r="F50" s="75">
        <f ca="1">F46-F48</f>
        <v>0</v>
      </c>
      <c r="G50" s="75">
        <f>G46-G48</f>
        <v>0</v>
      </c>
      <c r="H50" s="193" t="str">
        <f t="shared" ref="H50" ca="1" si="26">IFERROR((G50-F50)/F50,"N/A")</f>
        <v>N/A</v>
      </c>
      <c r="I50" s="75">
        <f ca="1">I46-I48</f>
        <v>0</v>
      </c>
      <c r="J50" s="75">
        <f>J46-J48</f>
        <v>0</v>
      </c>
      <c r="K50" s="193" t="str">
        <f t="shared" ref="K50" ca="1" si="27">IFERROR((J50-I50)/I50,"N/A")</f>
        <v>N/A</v>
      </c>
      <c r="L50" s="75">
        <f ca="1">L46-L48</f>
        <v>0</v>
      </c>
      <c r="M50" s="75">
        <f>M46-M48</f>
        <v>0</v>
      </c>
      <c r="N50" s="193" t="str">
        <f t="shared" ref="N50" ca="1" si="28">IFERROR((M50-L50)/L50,"N/A")</f>
        <v>N/A</v>
      </c>
    </row>
    <row r="51" spans="2:14" x14ac:dyDescent="0.35">
      <c r="B51" s="65"/>
      <c r="C51" s="3"/>
      <c r="D51" s="3"/>
      <c r="E51" s="193"/>
      <c r="F51" s="3"/>
      <c r="G51" s="3"/>
      <c r="H51" s="193"/>
      <c r="I51" s="3"/>
      <c r="J51" s="3"/>
      <c r="K51" s="193"/>
      <c r="L51" s="3"/>
      <c r="M51" s="3"/>
      <c r="N51" s="193"/>
    </row>
    <row r="52" spans="2:14" x14ac:dyDescent="0.35">
      <c r="B52" s="53" t="s">
        <v>47</v>
      </c>
      <c r="C52" s="75">
        <f>'Budget Output- Monthly'!C52+'Budget Output- Monthly'!F52+'Budget Output- Monthly'!I52</f>
        <v>0</v>
      </c>
      <c r="D52" s="75">
        <f>'Budget Output- Monthly'!D52+'Budget Output- Monthly'!G52+'Budget Output- Monthly'!J52</f>
        <v>0</v>
      </c>
      <c r="E52" s="193" t="str">
        <f t="shared" ref="E52" si="29">IFERROR((D52-C52)/C52,"N/A")</f>
        <v>N/A</v>
      </c>
      <c r="F52" s="75">
        <f>'Budget Output- Monthly'!L52+'Budget Output- Monthly'!O52+'Budget Output- Monthly'!R52</f>
        <v>0</v>
      </c>
      <c r="G52" s="75">
        <f>'Budget Output- Monthly'!M52+'Budget Output- Monthly'!P52+'Budget Output- Monthly'!S52</f>
        <v>0</v>
      </c>
      <c r="H52" s="193" t="str">
        <f t="shared" ref="H52" si="30">IFERROR((G52-F52)/F52,"N/A")</f>
        <v>N/A</v>
      </c>
      <c r="I52" s="75">
        <f>'Budget Output- Monthly'!O52+'Budget Output- Monthly'!R52+'Budget Output- Monthly'!U52</f>
        <v>0</v>
      </c>
      <c r="J52" s="75">
        <f>'Budget Output- Monthly'!P52+'Budget Output- Monthly'!S52+'Budget Output- Monthly'!V52</f>
        <v>0</v>
      </c>
      <c r="K52" s="193" t="str">
        <f t="shared" ref="K52" si="31">IFERROR((J52-I52)/I52,"N/A")</f>
        <v>N/A</v>
      </c>
      <c r="L52" s="75">
        <f>'Budget Output- Monthly'!R52+'Budget Output- Monthly'!U52+'Budget Output- Monthly'!X52</f>
        <v>0</v>
      </c>
      <c r="M52" s="75">
        <f>'Budget Output- Monthly'!S52+'Budget Output- Monthly'!V52+'Budget Output- Monthly'!Y52</f>
        <v>0</v>
      </c>
      <c r="N52" s="193" t="str">
        <f t="shared" ref="N52" si="32">IFERROR((M52-L52)/L52,"N/A")</f>
        <v>N/A</v>
      </c>
    </row>
    <row r="53" spans="2:14" x14ac:dyDescent="0.35">
      <c r="C53" s="3"/>
      <c r="D53" s="3"/>
      <c r="E53" s="193"/>
      <c r="F53" s="3"/>
      <c r="G53" s="3"/>
      <c r="H53" s="193"/>
      <c r="I53" s="3"/>
      <c r="J53" s="3"/>
      <c r="K53" s="193"/>
      <c r="L53" s="3"/>
      <c r="M53" s="3"/>
      <c r="N53" s="193"/>
    </row>
    <row r="54" spans="2:14" x14ac:dyDescent="0.35">
      <c r="B54" s="53" t="s">
        <v>46</v>
      </c>
      <c r="C54" s="75">
        <f ca="1">'Budget Output- Monthly'!C54+'Budget Output- Monthly'!F54+'Budget Output- Monthly'!I54</f>
        <v>0</v>
      </c>
      <c r="D54" s="75">
        <f>'Budget Output- Monthly'!D54+'Budget Output- Monthly'!G54+'Budget Output- Monthly'!J54</f>
        <v>0</v>
      </c>
      <c r="E54" s="193" t="str">
        <f t="shared" ref="E54" ca="1" si="33">IFERROR((D54-C54)/C54,"N/A")</f>
        <v>N/A</v>
      </c>
      <c r="F54" s="75">
        <f ca="1">'Budget Output- Monthly'!L54+'Budget Output- Monthly'!O54+'Budget Output- Monthly'!R54</f>
        <v>0</v>
      </c>
      <c r="G54" s="75">
        <f>'Budget Output- Monthly'!M54+'Budget Output- Monthly'!P54+'Budget Output- Monthly'!S54</f>
        <v>0</v>
      </c>
      <c r="H54" s="193" t="str">
        <f t="shared" ref="H54" ca="1" si="34">IFERROR((G54-F54)/F54,"N/A")</f>
        <v>N/A</v>
      </c>
      <c r="I54" s="75">
        <f ca="1">'Budget Output- Monthly'!O54+'Budget Output- Monthly'!R54+'Budget Output- Monthly'!U54</f>
        <v>0</v>
      </c>
      <c r="J54" s="75">
        <f>'Budget Output- Monthly'!P54+'Budget Output- Monthly'!S54+'Budget Output- Monthly'!V54</f>
        <v>0</v>
      </c>
      <c r="K54" s="193" t="str">
        <f t="shared" ref="K54" ca="1" si="35">IFERROR((J54-I54)/I54,"N/A")</f>
        <v>N/A</v>
      </c>
      <c r="L54" s="75">
        <f ca="1">'Budget Output- Monthly'!R54+'Budget Output- Monthly'!U54+'Budget Output- Monthly'!X54</f>
        <v>0</v>
      </c>
      <c r="M54" s="75">
        <f>'Budget Output- Monthly'!S54+'Budget Output- Monthly'!V54+'Budget Output- Monthly'!Y54</f>
        <v>0</v>
      </c>
      <c r="N54" s="193" t="str">
        <f t="shared" ref="N54" ca="1" si="36">IFERROR((M54-L54)/L54,"N/A")</f>
        <v>N/A</v>
      </c>
    </row>
    <row r="55" spans="2:14" x14ac:dyDescent="0.35">
      <c r="C55" s="3"/>
      <c r="D55" s="3"/>
      <c r="E55" s="193"/>
      <c r="F55" s="3"/>
      <c r="G55" s="3"/>
      <c r="H55" s="193"/>
      <c r="I55" s="3"/>
      <c r="J55" s="3"/>
      <c r="K55" s="193"/>
      <c r="L55" s="3"/>
      <c r="M55" s="3"/>
      <c r="N55" s="193"/>
    </row>
    <row r="56" spans="2:14" x14ac:dyDescent="0.35">
      <c r="B56" s="54" t="s">
        <v>45</v>
      </c>
      <c r="C56" s="141">
        <f ca="1">C50-C52-C54</f>
        <v>0</v>
      </c>
      <c r="D56" s="141">
        <f>D50-D52-D54</f>
        <v>0</v>
      </c>
      <c r="E56" s="193" t="str">
        <f t="shared" ref="E56" ca="1" si="37">IFERROR((D56-C56)/C56,"N/A")</f>
        <v>N/A</v>
      </c>
      <c r="F56" s="141">
        <f ca="1">F50-F52-F54</f>
        <v>0</v>
      </c>
      <c r="G56" s="141">
        <f>G50-G52-G54</f>
        <v>0</v>
      </c>
      <c r="H56" s="193" t="str">
        <f t="shared" ref="H56" ca="1" si="38">IFERROR((G56-F56)/F56,"N/A")</f>
        <v>N/A</v>
      </c>
      <c r="I56" s="141">
        <f ca="1">I50-I52-I54</f>
        <v>0</v>
      </c>
      <c r="J56" s="141">
        <f>J50-J52-J54</f>
        <v>0</v>
      </c>
      <c r="K56" s="193" t="str">
        <f t="shared" ref="K56" ca="1" si="39">IFERROR((J56-I56)/I56,"N/A")</f>
        <v>N/A</v>
      </c>
      <c r="L56" s="141">
        <f ca="1">L50-L52-L54</f>
        <v>0</v>
      </c>
      <c r="M56" s="141">
        <f>M50-M52-M54</f>
        <v>0</v>
      </c>
      <c r="N56" s="193" t="str">
        <f t="shared" ref="N56" ca="1" si="40">IFERROR((M56-L56)/L56,"N/A")</f>
        <v>N/A</v>
      </c>
    </row>
    <row r="57" spans="2:14" x14ac:dyDescent="0.35">
      <c r="C57" s="3"/>
      <c r="D57" s="3"/>
      <c r="E57" s="193"/>
      <c r="F57" s="3"/>
      <c r="G57" s="3"/>
      <c r="H57" s="193"/>
      <c r="I57" s="3"/>
      <c r="J57" s="3"/>
      <c r="K57" s="193"/>
      <c r="L57" s="3"/>
      <c r="M57" s="3"/>
      <c r="N57" s="193"/>
    </row>
    <row r="58" spans="2:14" x14ac:dyDescent="0.35">
      <c r="B58" s="54" t="s">
        <v>89</v>
      </c>
      <c r="C58" s="195" t="str">
        <f ca="1">IFERROR((C56/C20),"")</f>
        <v/>
      </c>
      <c r="D58" s="195" t="str">
        <f>IFERROR((D56/D20),"")</f>
        <v/>
      </c>
      <c r="E58" s="193" t="str">
        <f t="shared" ref="E58" ca="1" si="41">IFERROR((D58-C58)/C58,"N/A")</f>
        <v>N/A</v>
      </c>
      <c r="F58" s="195" t="str">
        <f ca="1">IFERROR((F56/F20),"")</f>
        <v/>
      </c>
      <c r="G58" s="195" t="str">
        <f>IFERROR((G56/G20),"")</f>
        <v/>
      </c>
      <c r="H58" s="193" t="str">
        <f t="shared" ref="H58" ca="1" si="42">IFERROR((G58-F58)/F58,"N/A")</f>
        <v>N/A</v>
      </c>
      <c r="I58" s="195" t="str">
        <f ca="1">IFERROR((I56/I20),"")</f>
        <v/>
      </c>
      <c r="J58" s="195" t="str">
        <f>IFERROR((J56/J20),"")</f>
        <v/>
      </c>
      <c r="K58" s="193" t="str">
        <f t="shared" ref="K58" ca="1" si="43">IFERROR((J58-I58)/I58,"N/A")</f>
        <v>N/A</v>
      </c>
      <c r="L58" s="195" t="str">
        <f ca="1">IFERROR((L56/L20),"")</f>
        <v/>
      </c>
      <c r="M58" s="195" t="str">
        <f>IFERROR((M56/M20),"")</f>
        <v/>
      </c>
      <c r="N58" s="193" t="str">
        <f t="shared" ref="N58" ca="1" si="44">IFERROR((M58-L58)/L58,"N/A")</f>
        <v>N/A</v>
      </c>
    </row>
  </sheetData>
  <sheetProtection algorithmName="SHA-512" hashValue="juh5kK16Zzg/s2LH0vukUhzFgcbzqtcVd0V3exv1toE41zfUObpDAB0oNAphtYSfmAvbnBVri3DdeCw166RwaA==" saltValue="oedHC2FD4LygrM7ODux6jw==" spinCount="100000" sheet="1" objects="1" scenarios="1" selectLockedCells="1"/>
  <mergeCells count="4">
    <mergeCell ref="C2:E2"/>
    <mergeCell ref="F2:H2"/>
    <mergeCell ref="I2:K2"/>
    <mergeCell ref="L2:N2"/>
  </mergeCells>
  <conditionalFormatting sqref="E19 E36 E45 E49 E53 E55 E34 E38 E47 E51 E57">
    <cfRule type="cellIs" dxfId="558" priority="858" operator="equal">
      <formula>0</formula>
    </cfRule>
    <cfRule type="cellIs" dxfId="557" priority="859" operator="lessThan">
      <formula>0</formula>
    </cfRule>
    <cfRule type="cellIs" dxfId="556" priority="860" operator="greaterThan">
      <formula>0</formula>
    </cfRule>
  </conditionalFormatting>
  <conditionalFormatting sqref="E19 E34 E36 E38 E45 E47 E49 E51 E53 E55 E57">
    <cfRule type="containsText" dxfId="555" priority="770" operator="containsText" text="N/A">
      <formula>NOT(ISERROR(SEARCH("N/A",E19)))</formula>
    </cfRule>
  </conditionalFormatting>
  <conditionalFormatting sqref="E5:E18">
    <cfRule type="cellIs" dxfId="554" priority="494" operator="equal">
      <formula>0</formula>
    </cfRule>
    <cfRule type="cellIs" dxfId="553" priority="495" operator="lessThan">
      <formula>0</formula>
    </cfRule>
    <cfRule type="cellIs" dxfId="552" priority="496" operator="greaterThan">
      <formula>0</formula>
    </cfRule>
  </conditionalFormatting>
  <conditionalFormatting sqref="E5:E18">
    <cfRule type="containsText" dxfId="551" priority="493" operator="containsText" text="N/A">
      <formula>NOT(ISERROR(SEARCH("N/A",E5)))</formula>
    </cfRule>
  </conditionalFormatting>
  <conditionalFormatting sqref="E20:E33">
    <cfRule type="cellIs" dxfId="550" priority="490" operator="equal">
      <formula>0</formula>
    </cfRule>
    <cfRule type="cellIs" dxfId="549" priority="491" operator="lessThan">
      <formula>0</formula>
    </cfRule>
    <cfRule type="cellIs" dxfId="548" priority="492" operator="greaterThan">
      <formula>0</formula>
    </cfRule>
  </conditionalFormatting>
  <conditionalFormatting sqref="E20:E33">
    <cfRule type="cellIs" dxfId="547" priority="487" operator="equal">
      <formula>0</formula>
    </cfRule>
    <cfRule type="cellIs" dxfId="546" priority="488" operator="lessThan">
      <formula>0</formula>
    </cfRule>
    <cfRule type="cellIs" dxfId="545" priority="489" operator="greaterThan">
      <formula>0</formula>
    </cfRule>
  </conditionalFormatting>
  <conditionalFormatting sqref="E20:E33">
    <cfRule type="containsText" dxfId="544" priority="486" operator="containsText" text="N/A">
      <formula>NOT(ISERROR(SEARCH("N/A",E20)))</formula>
    </cfRule>
  </conditionalFormatting>
  <conditionalFormatting sqref="E35">
    <cfRule type="cellIs" dxfId="543" priority="479" operator="equal">
      <formula>0</formula>
    </cfRule>
    <cfRule type="cellIs" dxfId="542" priority="480" operator="lessThan">
      <formula>0</formula>
    </cfRule>
    <cfRule type="cellIs" dxfId="541" priority="481" operator="greaterThan">
      <formula>0</formula>
    </cfRule>
  </conditionalFormatting>
  <conditionalFormatting sqref="E35">
    <cfRule type="containsText" dxfId="540" priority="478" operator="containsText" text="N/A">
      <formula>NOT(ISERROR(SEARCH("N/A",E35)))</formula>
    </cfRule>
  </conditionalFormatting>
  <conditionalFormatting sqref="E37">
    <cfRule type="cellIs" dxfId="539" priority="475" operator="equal">
      <formula>0</formula>
    </cfRule>
    <cfRule type="cellIs" dxfId="538" priority="476" operator="lessThan">
      <formula>0</formula>
    </cfRule>
    <cfRule type="cellIs" dxfId="537" priority="477" operator="greaterThan">
      <formula>0</formula>
    </cfRule>
  </conditionalFormatting>
  <conditionalFormatting sqref="E37">
    <cfRule type="cellIs" dxfId="536" priority="472" operator="equal">
      <formula>0</formula>
    </cfRule>
    <cfRule type="cellIs" dxfId="535" priority="473" operator="lessThan">
      <formula>0</formula>
    </cfRule>
    <cfRule type="cellIs" dxfId="534" priority="474" operator="greaterThan">
      <formula>0</formula>
    </cfRule>
  </conditionalFormatting>
  <conditionalFormatting sqref="E37">
    <cfRule type="containsText" dxfId="533" priority="471" operator="containsText" text="N/A">
      <formula>NOT(ISERROR(SEARCH("N/A",E37)))</formula>
    </cfRule>
  </conditionalFormatting>
  <conditionalFormatting sqref="E39:E44">
    <cfRule type="cellIs" dxfId="532" priority="468" operator="equal">
      <formula>0</formula>
    </cfRule>
    <cfRule type="cellIs" dxfId="531" priority="469" operator="lessThan">
      <formula>0</formula>
    </cfRule>
    <cfRule type="cellIs" dxfId="530" priority="470" operator="greaterThan">
      <formula>0</formula>
    </cfRule>
  </conditionalFormatting>
  <conditionalFormatting sqref="E39:E44">
    <cfRule type="containsText" dxfId="529" priority="467" operator="containsText" text="N/A">
      <formula>NOT(ISERROR(SEARCH("N/A",E39)))</formula>
    </cfRule>
  </conditionalFormatting>
  <conditionalFormatting sqref="E46">
    <cfRule type="cellIs" dxfId="528" priority="464" operator="equal">
      <formula>0</formula>
    </cfRule>
    <cfRule type="cellIs" dxfId="527" priority="465" operator="lessThan">
      <formula>0</formula>
    </cfRule>
    <cfRule type="cellIs" dxfId="526" priority="466" operator="greaterThan">
      <formula>0</formula>
    </cfRule>
  </conditionalFormatting>
  <conditionalFormatting sqref="E46">
    <cfRule type="cellIs" dxfId="525" priority="461" operator="equal">
      <formula>0</formula>
    </cfRule>
    <cfRule type="cellIs" dxfId="524" priority="462" operator="lessThan">
      <formula>0</formula>
    </cfRule>
    <cfRule type="cellIs" dxfId="523" priority="463" operator="greaterThan">
      <formula>0</formula>
    </cfRule>
  </conditionalFormatting>
  <conditionalFormatting sqref="E46">
    <cfRule type="cellIs" dxfId="522" priority="458" operator="equal">
      <formula>0</formula>
    </cfRule>
    <cfRule type="cellIs" dxfId="521" priority="459" operator="lessThan">
      <formula>0</formula>
    </cfRule>
    <cfRule type="cellIs" dxfId="520" priority="460" operator="greaterThan">
      <formula>0</formula>
    </cfRule>
  </conditionalFormatting>
  <conditionalFormatting sqref="E46">
    <cfRule type="cellIs" dxfId="519" priority="455" operator="equal">
      <formula>0</formula>
    </cfRule>
    <cfRule type="cellIs" dxfId="518" priority="456" operator="lessThan">
      <formula>0</formula>
    </cfRule>
    <cfRule type="cellIs" dxfId="517" priority="457" operator="greaterThan">
      <formula>0</formula>
    </cfRule>
  </conditionalFormatting>
  <conditionalFormatting sqref="E46">
    <cfRule type="containsText" dxfId="516" priority="454" operator="containsText" text="N/A">
      <formula>NOT(ISERROR(SEARCH("N/A",E46)))</formula>
    </cfRule>
  </conditionalFormatting>
  <conditionalFormatting sqref="E48">
    <cfRule type="cellIs" dxfId="515" priority="451" operator="equal">
      <formula>0</formula>
    </cfRule>
    <cfRule type="cellIs" dxfId="514" priority="452" operator="lessThan">
      <formula>0</formula>
    </cfRule>
    <cfRule type="cellIs" dxfId="513" priority="453" operator="greaterThan">
      <formula>0</formula>
    </cfRule>
  </conditionalFormatting>
  <conditionalFormatting sqref="E48">
    <cfRule type="containsText" dxfId="512" priority="450" operator="containsText" text="N/A">
      <formula>NOT(ISERROR(SEARCH("N/A",E48)))</formula>
    </cfRule>
  </conditionalFormatting>
  <conditionalFormatting sqref="E50">
    <cfRule type="cellIs" dxfId="511" priority="447" operator="equal">
      <formula>0</formula>
    </cfRule>
    <cfRule type="cellIs" dxfId="510" priority="448" operator="lessThan">
      <formula>0</formula>
    </cfRule>
    <cfRule type="cellIs" dxfId="509" priority="449" operator="greaterThan">
      <formula>0</formula>
    </cfRule>
  </conditionalFormatting>
  <conditionalFormatting sqref="E50">
    <cfRule type="cellIs" dxfId="508" priority="444" operator="equal">
      <formula>0</formula>
    </cfRule>
    <cfRule type="cellIs" dxfId="507" priority="445" operator="lessThan">
      <formula>0</formula>
    </cfRule>
    <cfRule type="cellIs" dxfId="506" priority="446" operator="greaterThan">
      <formula>0</formula>
    </cfRule>
  </conditionalFormatting>
  <conditionalFormatting sqref="E50">
    <cfRule type="cellIs" dxfId="505" priority="441" operator="equal">
      <formula>0</formula>
    </cfRule>
    <cfRule type="cellIs" dxfId="504" priority="442" operator="lessThan">
      <formula>0</formula>
    </cfRule>
    <cfRule type="cellIs" dxfId="503" priority="443" operator="greaterThan">
      <formula>0</formula>
    </cfRule>
  </conditionalFormatting>
  <conditionalFormatting sqref="E50">
    <cfRule type="cellIs" dxfId="502" priority="438" operator="equal">
      <formula>0</formula>
    </cfRule>
    <cfRule type="cellIs" dxfId="501" priority="439" operator="lessThan">
      <formula>0</formula>
    </cfRule>
    <cfRule type="cellIs" dxfId="500" priority="440" operator="greaterThan">
      <formula>0</formula>
    </cfRule>
  </conditionalFormatting>
  <conditionalFormatting sqref="E50">
    <cfRule type="cellIs" dxfId="499" priority="435" operator="equal">
      <formula>0</formula>
    </cfRule>
    <cfRule type="cellIs" dxfId="498" priority="436" operator="lessThan">
      <formula>0</formula>
    </cfRule>
    <cfRule type="cellIs" dxfId="497" priority="437" operator="greaterThan">
      <formula>0</formula>
    </cfRule>
  </conditionalFormatting>
  <conditionalFormatting sqref="E50">
    <cfRule type="cellIs" dxfId="496" priority="432" operator="equal">
      <formula>0</formula>
    </cfRule>
    <cfRule type="cellIs" dxfId="495" priority="433" operator="lessThan">
      <formula>0</formula>
    </cfRule>
    <cfRule type="cellIs" dxfId="494" priority="434" operator="greaterThan">
      <formula>0</formula>
    </cfRule>
  </conditionalFormatting>
  <conditionalFormatting sqref="E50">
    <cfRule type="containsText" dxfId="493" priority="431" operator="containsText" text="N/A">
      <formula>NOT(ISERROR(SEARCH("N/A",E50)))</formula>
    </cfRule>
  </conditionalFormatting>
  <conditionalFormatting sqref="E52">
    <cfRule type="cellIs" dxfId="492" priority="428" operator="equal">
      <formula>0</formula>
    </cfRule>
    <cfRule type="cellIs" dxfId="491" priority="429" operator="lessThan">
      <formula>0</formula>
    </cfRule>
    <cfRule type="cellIs" dxfId="490" priority="430" operator="greaterThan">
      <formula>0</formula>
    </cfRule>
  </conditionalFormatting>
  <conditionalFormatting sqref="E52">
    <cfRule type="containsText" dxfId="489" priority="427" operator="containsText" text="N/A">
      <formula>NOT(ISERROR(SEARCH("N/A",E52)))</formula>
    </cfRule>
  </conditionalFormatting>
  <conditionalFormatting sqref="E54">
    <cfRule type="cellIs" dxfId="488" priority="424" operator="equal">
      <formula>0</formula>
    </cfRule>
    <cfRule type="cellIs" dxfId="487" priority="425" operator="lessThan">
      <formula>0</formula>
    </cfRule>
    <cfRule type="cellIs" dxfId="486" priority="426" operator="greaterThan">
      <formula>0</formula>
    </cfRule>
  </conditionalFormatting>
  <conditionalFormatting sqref="E54">
    <cfRule type="containsText" dxfId="485" priority="423" operator="containsText" text="N/A">
      <formula>NOT(ISERROR(SEARCH("N/A",E54)))</formula>
    </cfRule>
  </conditionalFormatting>
  <conditionalFormatting sqref="E56">
    <cfRule type="cellIs" dxfId="484" priority="420" operator="equal">
      <formula>0</formula>
    </cfRule>
    <cfRule type="cellIs" dxfId="483" priority="421" operator="lessThan">
      <formula>0</formula>
    </cfRule>
    <cfRule type="cellIs" dxfId="482" priority="422" operator="greaterThan">
      <formula>0</formula>
    </cfRule>
  </conditionalFormatting>
  <conditionalFormatting sqref="E56">
    <cfRule type="cellIs" dxfId="481" priority="417" operator="equal">
      <formula>0</formula>
    </cfRule>
    <cfRule type="cellIs" dxfId="480" priority="418" operator="lessThan">
      <formula>0</formula>
    </cfRule>
    <cfRule type="cellIs" dxfId="479" priority="419" operator="greaterThan">
      <formula>0</formula>
    </cfRule>
  </conditionalFormatting>
  <conditionalFormatting sqref="E56">
    <cfRule type="cellIs" dxfId="478" priority="414" operator="equal">
      <formula>0</formula>
    </cfRule>
    <cfRule type="cellIs" dxfId="477" priority="415" operator="lessThan">
      <formula>0</formula>
    </cfRule>
    <cfRule type="cellIs" dxfId="476" priority="416" operator="greaterThan">
      <formula>0</formula>
    </cfRule>
  </conditionalFormatting>
  <conditionalFormatting sqref="E56">
    <cfRule type="cellIs" dxfId="475" priority="411" operator="equal">
      <formula>0</formula>
    </cfRule>
    <cfRule type="cellIs" dxfId="474" priority="412" operator="lessThan">
      <formula>0</formula>
    </cfRule>
    <cfRule type="cellIs" dxfId="473" priority="413" operator="greaterThan">
      <formula>0</formula>
    </cfRule>
  </conditionalFormatting>
  <conditionalFormatting sqref="E56">
    <cfRule type="cellIs" dxfId="472" priority="408" operator="equal">
      <formula>0</formula>
    </cfRule>
    <cfRule type="cellIs" dxfId="471" priority="409" operator="lessThan">
      <formula>0</formula>
    </cfRule>
    <cfRule type="cellIs" dxfId="470" priority="410" operator="greaterThan">
      <formula>0</formula>
    </cfRule>
  </conditionalFormatting>
  <conditionalFormatting sqref="E56">
    <cfRule type="cellIs" dxfId="469" priority="405" operator="equal">
      <formula>0</formula>
    </cfRule>
    <cfRule type="cellIs" dxfId="468" priority="406" operator="lessThan">
      <formula>0</formula>
    </cfRule>
    <cfRule type="cellIs" dxfId="467" priority="407" operator="greaterThan">
      <formula>0</formula>
    </cfRule>
  </conditionalFormatting>
  <conditionalFormatting sqref="E56">
    <cfRule type="cellIs" dxfId="466" priority="402" operator="equal">
      <formula>0</formula>
    </cfRule>
    <cfRule type="cellIs" dxfId="465" priority="403" operator="lessThan">
      <formula>0</formula>
    </cfRule>
    <cfRule type="cellIs" dxfId="464" priority="404" operator="greaterThan">
      <formula>0</formula>
    </cfRule>
  </conditionalFormatting>
  <conditionalFormatting sqref="E56">
    <cfRule type="cellIs" dxfId="463" priority="399" operator="equal">
      <formula>0</formula>
    </cfRule>
    <cfRule type="cellIs" dxfId="462" priority="400" operator="lessThan">
      <formula>0</formula>
    </cfRule>
    <cfRule type="cellIs" dxfId="461" priority="401" operator="greaterThan">
      <formula>0</formula>
    </cfRule>
  </conditionalFormatting>
  <conditionalFormatting sqref="E56">
    <cfRule type="containsText" dxfId="460" priority="398" operator="containsText" text="N/A">
      <formula>NOT(ISERROR(SEARCH("N/A",E56)))</formula>
    </cfRule>
  </conditionalFormatting>
  <conditionalFormatting sqref="E58">
    <cfRule type="cellIs" dxfId="459" priority="395" operator="equal">
      <formula>0</formula>
    </cfRule>
    <cfRule type="cellIs" dxfId="458" priority="396" operator="lessThan">
      <formula>0</formula>
    </cfRule>
    <cfRule type="cellIs" dxfId="457" priority="397" operator="greaterThan">
      <formula>0</formula>
    </cfRule>
  </conditionalFormatting>
  <conditionalFormatting sqref="E58">
    <cfRule type="cellIs" dxfId="456" priority="392" operator="equal">
      <formula>0</formula>
    </cfRule>
    <cfRule type="cellIs" dxfId="455" priority="393" operator="lessThan">
      <formula>0</formula>
    </cfRule>
    <cfRule type="cellIs" dxfId="454" priority="394" operator="greaterThan">
      <formula>0</formula>
    </cfRule>
  </conditionalFormatting>
  <conditionalFormatting sqref="E58">
    <cfRule type="cellIs" dxfId="453" priority="389" operator="equal">
      <formula>0</formula>
    </cfRule>
    <cfRule type="cellIs" dxfId="452" priority="390" operator="lessThan">
      <formula>0</formula>
    </cfRule>
    <cfRule type="cellIs" dxfId="451" priority="391" operator="greaterThan">
      <formula>0</formula>
    </cfRule>
  </conditionalFormatting>
  <conditionalFormatting sqref="E58">
    <cfRule type="cellIs" dxfId="450" priority="386" operator="equal">
      <formula>0</formula>
    </cfRule>
    <cfRule type="cellIs" dxfId="449" priority="387" operator="lessThan">
      <formula>0</formula>
    </cfRule>
    <cfRule type="cellIs" dxfId="448" priority="388" operator="greaterThan">
      <formula>0</formula>
    </cfRule>
  </conditionalFormatting>
  <conditionalFormatting sqref="E58">
    <cfRule type="cellIs" dxfId="447" priority="383" operator="equal">
      <formula>0</formula>
    </cfRule>
    <cfRule type="cellIs" dxfId="446" priority="384" operator="lessThan">
      <formula>0</formula>
    </cfRule>
    <cfRule type="cellIs" dxfId="445" priority="385" operator="greaterThan">
      <formula>0</formula>
    </cfRule>
  </conditionalFormatting>
  <conditionalFormatting sqref="E58">
    <cfRule type="cellIs" dxfId="444" priority="380" operator="equal">
      <formula>0</formula>
    </cfRule>
    <cfRule type="cellIs" dxfId="443" priority="381" operator="lessThan">
      <formula>0</formula>
    </cfRule>
    <cfRule type="cellIs" dxfId="442" priority="382" operator="greaterThan">
      <formula>0</formula>
    </cfRule>
  </conditionalFormatting>
  <conditionalFormatting sqref="E58">
    <cfRule type="cellIs" dxfId="441" priority="377" operator="equal">
      <formula>0</formula>
    </cfRule>
    <cfRule type="cellIs" dxfId="440" priority="378" operator="lessThan">
      <formula>0</formula>
    </cfRule>
    <cfRule type="cellIs" dxfId="439" priority="379" operator="greaterThan">
      <formula>0</formula>
    </cfRule>
  </conditionalFormatting>
  <conditionalFormatting sqref="E58">
    <cfRule type="cellIs" dxfId="438" priority="374" operator="equal">
      <formula>0</formula>
    </cfRule>
    <cfRule type="cellIs" dxfId="437" priority="375" operator="lessThan">
      <formula>0</formula>
    </cfRule>
    <cfRule type="cellIs" dxfId="436" priority="376" operator="greaterThan">
      <formula>0</formula>
    </cfRule>
  </conditionalFormatting>
  <conditionalFormatting sqref="E58">
    <cfRule type="containsText" dxfId="435" priority="373" operator="containsText" text="N/A">
      <formula>NOT(ISERROR(SEARCH("N/A",E58)))</formula>
    </cfRule>
  </conditionalFormatting>
  <conditionalFormatting sqref="H19 H36 H45 H49 H53 H55 H34 H38 H47 H51 H57">
    <cfRule type="cellIs" dxfId="434" priority="370" operator="equal">
      <formula>0</formula>
    </cfRule>
    <cfRule type="cellIs" dxfId="433" priority="371" operator="lessThan">
      <formula>0</formula>
    </cfRule>
    <cfRule type="cellIs" dxfId="432" priority="372" operator="greaterThan">
      <formula>0</formula>
    </cfRule>
  </conditionalFormatting>
  <conditionalFormatting sqref="H19 H34 H36 H38 H45 H47 H49 H51 H53 H55 H57">
    <cfRule type="containsText" dxfId="431" priority="369" operator="containsText" text="N/A">
      <formula>NOT(ISERROR(SEARCH("N/A",H19)))</formula>
    </cfRule>
  </conditionalFormatting>
  <conditionalFormatting sqref="H5:H18">
    <cfRule type="cellIs" dxfId="430" priority="366" operator="equal">
      <formula>0</formula>
    </cfRule>
    <cfRule type="cellIs" dxfId="429" priority="367" operator="lessThan">
      <formula>0</formula>
    </cfRule>
    <cfRule type="cellIs" dxfId="428" priority="368" operator="greaterThan">
      <formula>0</formula>
    </cfRule>
  </conditionalFormatting>
  <conditionalFormatting sqref="H5:H18">
    <cfRule type="containsText" dxfId="427" priority="365" operator="containsText" text="N/A">
      <formula>NOT(ISERROR(SEARCH("N/A",H5)))</formula>
    </cfRule>
  </conditionalFormatting>
  <conditionalFormatting sqref="H20:H33">
    <cfRule type="cellIs" dxfId="426" priority="362" operator="equal">
      <formula>0</formula>
    </cfRule>
    <cfRule type="cellIs" dxfId="425" priority="363" operator="lessThan">
      <formula>0</formula>
    </cfRule>
    <cfRule type="cellIs" dxfId="424" priority="364" operator="greaterThan">
      <formula>0</formula>
    </cfRule>
  </conditionalFormatting>
  <conditionalFormatting sqref="H20:H33">
    <cfRule type="cellIs" dxfId="423" priority="359" operator="equal">
      <formula>0</formula>
    </cfRule>
    <cfRule type="cellIs" dxfId="422" priority="360" operator="lessThan">
      <formula>0</formula>
    </cfRule>
    <cfRule type="cellIs" dxfId="421" priority="361" operator="greaterThan">
      <formula>0</formula>
    </cfRule>
  </conditionalFormatting>
  <conditionalFormatting sqref="H20:H33">
    <cfRule type="containsText" dxfId="420" priority="358" operator="containsText" text="N/A">
      <formula>NOT(ISERROR(SEARCH("N/A",H20)))</formula>
    </cfRule>
  </conditionalFormatting>
  <conditionalFormatting sqref="H35">
    <cfRule type="cellIs" dxfId="419" priority="355" operator="equal">
      <formula>0</formula>
    </cfRule>
    <cfRule type="cellIs" dxfId="418" priority="356" operator="lessThan">
      <formula>0</formula>
    </cfRule>
    <cfRule type="cellIs" dxfId="417" priority="357" operator="greaterThan">
      <formula>0</formula>
    </cfRule>
  </conditionalFormatting>
  <conditionalFormatting sqref="H35">
    <cfRule type="containsText" dxfId="416" priority="354" operator="containsText" text="N/A">
      <formula>NOT(ISERROR(SEARCH("N/A",H35)))</formula>
    </cfRule>
  </conditionalFormatting>
  <conditionalFormatting sqref="H37">
    <cfRule type="cellIs" dxfId="415" priority="351" operator="equal">
      <formula>0</formula>
    </cfRule>
    <cfRule type="cellIs" dxfId="414" priority="352" operator="lessThan">
      <formula>0</formula>
    </cfRule>
    <cfRule type="cellIs" dxfId="413" priority="353" operator="greaterThan">
      <formula>0</formula>
    </cfRule>
  </conditionalFormatting>
  <conditionalFormatting sqref="H37">
    <cfRule type="cellIs" dxfId="412" priority="348" operator="equal">
      <formula>0</formula>
    </cfRule>
    <cfRule type="cellIs" dxfId="411" priority="349" operator="lessThan">
      <formula>0</formula>
    </cfRule>
    <cfRule type="cellIs" dxfId="410" priority="350" operator="greaterThan">
      <formula>0</formula>
    </cfRule>
  </conditionalFormatting>
  <conditionalFormatting sqref="H37">
    <cfRule type="containsText" dxfId="409" priority="347" operator="containsText" text="N/A">
      <formula>NOT(ISERROR(SEARCH("N/A",H37)))</formula>
    </cfRule>
  </conditionalFormatting>
  <conditionalFormatting sqref="H39:H44">
    <cfRule type="cellIs" dxfId="408" priority="344" operator="equal">
      <formula>0</formula>
    </cfRule>
    <cfRule type="cellIs" dxfId="407" priority="345" operator="lessThan">
      <formula>0</formula>
    </cfRule>
    <cfRule type="cellIs" dxfId="406" priority="346" operator="greaterThan">
      <formula>0</formula>
    </cfRule>
  </conditionalFormatting>
  <conditionalFormatting sqref="H39:H44">
    <cfRule type="containsText" dxfId="405" priority="343" operator="containsText" text="N/A">
      <formula>NOT(ISERROR(SEARCH("N/A",H39)))</formula>
    </cfRule>
  </conditionalFormatting>
  <conditionalFormatting sqref="H46">
    <cfRule type="cellIs" dxfId="404" priority="340" operator="equal">
      <formula>0</formula>
    </cfRule>
    <cfRule type="cellIs" dxfId="403" priority="341" operator="lessThan">
      <formula>0</formula>
    </cfRule>
    <cfRule type="cellIs" dxfId="402" priority="342" operator="greaterThan">
      <formula>0</formula>
    </cfRule>
  </conditionalFormatting>
  <conditionalFormatting sqref="H46">
    <cfRule type="cellIs" dxfId="401" priority="337" operator="equal">
      <formula>0</formula>
    </cfRule>
    <cfRule type="cellIs" dxfId="400" priority="338" operator="lessThan">
      <formula>0</formula>
    </cfRule>
    <cfRule type="cellIs" dxfId="399" priority="339" operator="greaterThan">
      <formula>0</formula>
    </cfRule>
  </conditionalFormatting>
  <conditionalFormatting sqref="H46">
    <cfRule type="cellIs" dxfId="398" priority="334" operator="equal">
      <formula>0</formula>
    </cfRule>
    <cfRule type="cellIs" dxfId="397" priority="335" operator="lessThan">
      <formula>0</formula>
    </cfRule>
    <cfRule type="cellIs" dxfId="396" priority="336" operator="greaterThan">
      <formula>0</formula>
    </cfRule>
  </conditionalFormatting>
  <conditionalFormatting sqref="H46">
    <cfRule type="cellIs" dxfId="395" priority="331" operator="equal">
      <formula>0</formula>
    </cfRule>
    <cfRule type="cellIs" dxfId="394" priority="332" operator="lessThan">
      <formula>0</formula>
    </cfRule>
    <cfRule type="cellIs" dxfId="393" priority="333" operator="greaterThan">
      <formula>0</formula>
    </cfRule>
  </conditionalFormatting>
  <conditionalFormatting sqref="H46">
    <cfRule type="containsText" dxfId="392" priority="330" operator="containsText" text="N/A">
      <formula>NOT(ISERROR(SEARCH("N/A",H46)))</formula>
    </cfRule>
  </conditionalFormatting>
  <conditionalFormatting sqref="H48">
    <cfRule type="cellIs" dxfId="391" priority="327" operator="equal">
      <formula>0</formula>
    </cfRule>
    <cfRule type="cellIs" dxfId="390" priority="328" operator="lessThan">
      <formula>0</formula>
    </cfRule>
    <cfRule type="cellIs" dxfId="389" priority="329" operator="greaterThan">
      <formula>0</formula>
    </cfRule>
  </conditionalFormatting>
  <conditionalFormatting sqref="H48">
    <cfRule type="containsText" dxfId="388" priority="326" operator="containsText" text="N/A">
      <formula>NOT(ISERROR(SEARCH("N/A",H48)))</formula>
    </cfRule>
  </conditionalFormatting>
  <conditionalFormatting sqref="H50">
    <cfRule type="cellIs" dxfId="387" priority="323" operator="equal">
      <formula>0</formula>
    </cfRule>
    <cfRule type="cellIs" dxfId="386" priority="324" operator="lessThan">
      <formula>0</formula>
    </cfRule>
    <cfRule type="cellIs" dxfId="385" priority="325" operator="greaterThan">
      <formula>0</formula>
    </cfRule>
  </conditionalFormatting>
  <conditionalFormatting sqref="H50">
    <cfRule type="cellIs" dxfId="384" priority="320" operator="equal">
      <formula>0</formula>
    </cfRule>
    <cfRule type="cellIs" dxfId="383" priority="321" operator="lessThan">
      <formula>0</formula>
    </cfRule>
    <cfRule type="cellIs" dxfId="382" priority="322" operator="greaterThan">
      <formula>0</formula>
    </cfRule>
  </conditionalFormatting>
  <conditionalFormatting sqref="H50">
    <cfRule type="cellIs" dxfId="381" priority="317" operator="equal">
      <formula>0</formula>
    </cfRule>
    <cfRule type="cellIs" dxfId="380" priority="318" operator="lessThan">
      <formula>0</formula>
    </cfRule>
    <cfRule type="cellIs" dxfId="379" priority="319" operator="greaterThan">
      <formula>0</formula>
    </cfRule>
  </conditionalFormatting>
  <conditionalFormatting sqref="H50">
    <cfRule type="cellIs" dxfId="378" priority="314" operator="equal">
      <formula>0</formula>
    </cfRule>
    <cfRule type="cellIs" dxfId="377" priority="315" operator="lessThan">
      <formula>0</formula>
    </cfRule>
    <cfRule type="cellIs" dxfId="376" priority="316" operator="greaterThan">
      <formula>0</formula>
    </cfRule>
  </conditionalFormatting>
  <conditionalFormatting sqref="H50">
    <cfRule type="cellIs" dxfId="375" priority="311" operator="equal">
      <formula>0</formula>
    </cfRule>
    <cfRule type="cellIs" dxfId="374" priority="312" operator="lessThan">
      <formula>0</formula>
    </cfRule>
    <cfRule type="cellIs" dxfId="373" priority="313" operator="greaterThan">
      <formula>0</formula>
    </cfRule>
  </conditionalFormatting>
  <conditionalFormatting sqref="H50">
    <cfRule type="cellIs" dxfId="372" priority="308" operator="equal">
      <formula>0</formula>
    </cfRule>
    <cfRule type="cellIs" dxfId="371" priority="309" operator="lessThan">
      <formula>0</formula>
    </cfRule>
    <cfRule type="cellIs" dxfId="370" priority="310" operator="greaterThan">
      <formula>0</formula>
    </cfRule>
  </conditionalFormatting>
  <conditionalFormatting sqref="H50">
    <cfRule type="containsText" dxfId="369" priority="307" operator="containsText" text="N/A">
      <formula>NOT(ISERROR(SEARCH("N/A",H50)))</formula>
    </cfRule>
  </conditionalFormatting>
  <conditionalFormatting sqref="H52">
    <cfRule type="cellIs" dxfId="368" priority="304" operator="equal">
      <formula>0</formula>
    </cfRule>
    <cfRule type="cellIs" dxfId="367" priority="305" operator="lessThan">
      <formula>0</formula>
    </cfRule>
    <cfRule type="cellIs" dxfId="366" priority="306" operator="greaterThan">
      <formula>0</formula>
    </cfRule>
  </conditionalFormatting>
  <conditionalFormatting sqref="H52">
    <cfRule type="containsText" dxfId="365" priority="303" operator="containsText" text="N/A">
      <formula>NOT(ISERROR(SEARCH("N/A",H52)))</formula>
    </cfRule>
  </conditionalFormatting>
  <conditionalFormatting sqref="H54">
    <cfRule type="cellIs" dxfId="364" priority="300" operator="equal">
      <formula>0</formula>
    </cfRule>
    <cfRule type="cellIs" dxfId="363" priority="301" operator="lessThan">
      <formula>0</formula>
    </cfRule>
    <cfRule type="cellIs" dxfId="362" priority="302" operator="greaterThan">
      <formula>0</formula>
    </cfRule>
  </conditionalFormatting>
  <conditionalFormatting sqref="H54">
    <cfRule type="containsText" dxfId="361" priority="299" operator="containsText" text="N/A">
      <formula>NOT(ISERROR(SEARCH("N/A",H54)))</formula>
    </cfRule>
  </conditionalFormatting>
  <conditionalFormatting sqref="H56">
    <cfRule type="cellIs" dxfId="360" priority="296" operator="equal">
      <formula>0</formula>
    </cfRule>
    <cfRule type="cellIs" dxfId="359" priority="297" operator="lessThan">
      <formula>0</formula>
    </cfRule>
    <cfRule type="cellIs" dxfId="358" priority="298" operator="greaterThan">
      <formula>0</formula>
    </cfRule>
  </conditionalFormatting>
  <conditionalFormatting sqref="H56">
    <cfRule type="cellIs" dxfId="357" priority="293" operator="equal">
      <formula>0</formula>
    </cfRule>
    <cfRule type="cellIs" dxfId="356" priority="294" operator="lessThan">
      <formula>0</formula>
    </cfRule>
    <cfRule type="cellIs" dxfId="355" priority="295" operator="greaterThan">
      <formula>0</formula>
    </cfRule>
  </conditionalFormatting>
  <conditionalFormatting sqref="H56">
    <cfRule type="cellIs" dxfId="354" priority="290" operator="equal">
      <formula>0</formula>
    </cfRule>
    <cfRule type="cellIs" dxfId="353" priority="291" operator="lessThan">
      <formula>0</formula>
    </cfRule>
    <cfRule type="cellIs" dxfId="352" priority="292" operator="greaterThan">
      <formula>0</formula>
    </cfRule>
  </conditionalFormatting>
  <conditionalFormatting sqref="H56">
    <cfRule type="cellIs" dxfId="351" priority="287" operator="equal">
      <formula>0</formula>
    </cfRule>
    <cfRule type="cellIs" dxfId="350" priority="288" operator="lessThan">
      <formula>0</formula>
    </cfRule>
    <cfRule type="cellIs" dxfId="349" priority="289" operator="greaterThan">
      <formula>0</formula>
    </cfRule>
  </conditionalFormatting>
  <conditionalFormatting sqref="H56">
    <cfRule type="cellIs" dxfId="348" priority="284" operator="equal">
      <formula>0</formula>
    </cfRule>
    <cfRule type="cellIs" dxfId="347" priority="285" operator="lessThan">
      <formula>0</formula>
    </cfRule>
    <cfRule type="cellIs" dxfId="346" priority="286" operator="greaterThan">
      <formula>0</formula>
    </cfRule>
  </conditionalFormatting>
  <conditionalFormatting sqref="H56">
    <cfRule type="cellIs" dxfId="345" priority="281" operator="equal">
      <formula>0</formula>
    </cfRule>
    <cfRule type="cellIs" dxfId="344" priority="282" operator="lessThan">
      <formula>0</formula>
    </cfRule>
    <cfRule type="cellIs" dxfId="343" priority="283" operator="greaterThan">
      <formula>0</formula>
    </cfRule>
  </conditionalFormatting>
  <conditionalFormatting sqref="H56">
    <cfRule type="cellIs" dxfId="342" priority="278" operator="equal">
      <formula>0</formula>
    </cfRule>
    <cfRule type="cellIs" dxfId="341" priority="279" operator="lessThan">
      <formula>0</formula>
    </cfRule>
    <cfRule type="cellIs" dxfId="340" priority="280" operator="greaterThan">
      <formula>0</formula>
    </cfRule>
  </conditionalFormatting>
  <conditionalFormatting sqref="H56">
    <cfRule type="cellIs" dxfId="339" priority="275" operator="equal">
      <formula>0</formula>
    </cfRule>
    <cfRule type="cellIs" dxfId="338" priority="276" operator="lessThan">
      <formula>0</formula>
    </cfRule>
    <cfRule type="cellIs" dxfId="337" priority="277" operator="greaterThan">
      <formula>0</formula>
    </cfRule>
  </conditionalFormatting>
  <conditionalFormatting sqref="H56">
    <cfRule type="containsText" dxfId="336" priority="274" operator="containsText" text="N/A">
      <formula>NOT(ISERROR(SEARCH("N/A",H56)))</formula>
    </cfRule>
  </conditionalFormatting>
  <conditionalFormatting sqref="H58">
    <cfRule type="cellIs" dxfId="335" priority="271" operator="equal">
      <formula>0</formula>
    </cfRule>
    <cfRule type="cellIs" dxfId="334" priority="272" operator="lessThan">
      <formula>0</formula>
    </cfRule>
    <cfRule type="cellIs" dxfId="333" priority="273" operator="greaterThan">
      <formula>0</formula>
    </cfRule>
  </conditionalFormatting>
  <conditionalFormatting sqref="H58">
    <cfRule type="cellIs" dxfId="332" priority="268" operator="equal">
      <formula>0</formula>
    </cfRule>
    <cfRule type="cellIs" dxfId="331" priority="269" operator="lessThan">
      <formula>0</formula>
    </cfRule>
    <cfRule type="cellIs" dxfId="330" priority="270" operator="greaterThan">
      <formula>0</formula>
    </cfRule>
  </conditionalFormatting>
  <conditionalFormatting sqref="H58">
    <cfRule type="cellIs" dxfId="329" priority="265" operator="equal">
      <formula>0</formula>
    </cfRule>
    <cfRule type="cellIs" dxfId="328" priority="266" operator="lessThan">
      <formula>0</formula>
    </cfRule>
    <cfRule type="cellIs" dxfId="327" priority="267" operator="greaterThan">
      <formula>0</formula>
    </cfRule>
  </conditionalFormatting>
  <conditionalFormatting sqref="H58">
    <cfRule type="cellIs" dxfId="326" priority="262" operator="equal">
      <formula>0</formula>
    </cfRule>
    <cfRule type="cellIs" dxfId="325" priority="263" operator="lessThan">
      <formula>0</formula>
    </cfRule>
    <cfRule type="cellIs" dxfId="324" priority="264" operator="greaterThan">
      <formula>0</formula>
    </cfRule>
  </conditionalFormatting>
  <conditionalFormatting sqref="H58">
    <cfRule type="cellIs" dxfId="323" priority="259" operator="equal">
      <formula>0</formula>
    </cfRule>
    <cfRule type="cellIs" dxfId="322" priority="260" operator="lessThan">
      <formula>0</formula>
    </cfRule>
    <cfRule type="cellIs" dxfId="321" priority="261" operator="greaterThan">
      <formula>0</formula>
    </cfRule>
  </conditionalFormatting>
  <conditionalFormatting sqref="H58">
    <cfRule type="cellIs" dxfId="320" priority="256" operator="equal">
      <formula>0</formula>
    </cfRule>
    <cfRule type="cellIs" dxfId="319" priority="257" operator="lessThan">
      <formula>0</formula>
    </cfRule>
    <cfRule type="cellIs" dxfId="318" priority="258" operator="greaterThan">
      <formula>0</formula>
    </cfRule>
  </conditionalFormatting>
  <conditionalFormatting sqref="H58">
    <cfRule type="cellIs" dxfId="317" priority="253" operator="equal">
      <formula>0</formula>
    </cfRule>
    <cfRule type="cellIs" dxfId="316" priority="254" operator="lessThan">
      <formula>0</formula>
    </cfRule>
    <cfRule type="cellIs" dxfId="315" priority="255" operator="greaterThan">
      <formula>0</formula>
    </cfRule>
  </conditionalFormatting>
  <conditionalFormatting sqref="H58">
    <cfRule type="cellIs" dxfId="314" priority="250" operator="equal">
      <formula>0</formula>
    </cfRule>
    <cfRule type="cellIs" dxfId="313" priority="251" operator="lessThan">
      <formula>0</formula>
    </cfRule>
    <cfRule type="cellIs" dxfId="312" priority="252" operator="greaterThan">
      <formula>0</formula>
    </cfRule>
  </conditionalFormatting>
  <conditionalFormatting sqref="H58">
    <cfRule type="containsText" dxfId="311" priority="249" operator="containsText" text="N/A">
      <formula>NOT(ISERROR(SEARCH("N/A",H58)))</formula>
    </cfRule>
  </conditionalFormatting>
  <conditionalFormatting sqref="K19 K36 K45 K49 K53 K55 K34 K38 K47 K51 K57">
    <cfRule type="cellIs" dxfId="310" priority="246" operator="equal">
      <formula>0</formula>
    </cfRule>
    <cfRule type="cellIs" dxfId="309" priority="247" operator="lessThan">
      <formula>0</formula>
    </cfRule>
    <cfRule type="cellIs" dxfId="308" priority="248" operator="greaterThan">
      <formula>0</formula>
    </cfRule>
  </conditionalFormatting>
  <conditionalFormatting sqref="K19 K34 K36 K38 K45 K47 K49 K51 K53 K55 K57">
    <cfRule type="containsText" dxfId="307" priority="245" operator="containsText" text="N/A">
      <formula>NOT(ISERROR(SEARCH("N/A",K19)))</formula>
    </cfRule>
  </conditionalFormatting>
  <conditionalFormatting sqref="K5:K18">
    <cfRule type="cellIs" dxfId="306" priority="242" operator="equal">
      <formula>0</formula>
    </cfRule>
    <cfRule type="cellIs" dxfId="305" priority="243" operator="lessThan">
      <formula>0</formula>
    </cfRule>
    <cfRule type="cellIs" dxfId="304" priority="244" operator="greaterThan">
      <formula>0</formula>
    </cfRule>
  </conditionalFormatting>
  <conditionalFormatting sqref="K5:K18">
    <cfRule type="containsText" dxfId="303" priority="241" operator="containsText" text="N/A">
      <formula>NOT(ISERROR(SEARCH("N/A",K5)))</formula>
    </cfRule>
  </conditionalFormatting>
  <conditionalFormatting sqref="K20:K33">
    <cfRule type="cellIs" dxfId="302" priority="238" operator="equal">
      <formula>0</formula>
    </cfRule>
    <cfRule type="cellIs" dxfId="301" priority="239" operator="lessThan">
      <formula>0</formula>
    </cfRule>
    <cfRule type="cellIs" dxfId="300" priority="240" operator="greaterThan">
      <formula>0</formula>
    </cfRule>
  </conditionalFormatting>
  <conditionalFormatting sqref="K20:K33">
    <cfRule type="cellIs" dxfId="299" priority="235" operator="equal">
      <formula>0</formula>
    </cfRule>
    <cfRule type="cellIs" dxfId="298" priority="236" operator="lessThan">
      <formula>0</formula>
    </cfRule>
    <cfRule type="cellIs" dxfId="297" priority="237" operator="greaterThan">
      <formula>0</formula>
    </cfRule>
  </conditionalFormatting>
  <conditionalFormatting sqref="K20:K33">
    <cfRule type="containsText" dxfId="296" priority="234" operator="containsText" text="N/A">
      <formula>NOT(ISERROR(SEARCH("N/A",K20)))</formula>
    </cfRule>
  </conditionalFormatting>
  <conditionalFormatting sqref="K35">
    <cfRule type="cellIs" dxfId="295" priority="231" operator="equal">
      <formula>0</formula>
    </cfRule>
    <cfRule type="cellIs" dxfId="294" priority="232" operator="lessThan">
      <formula>0</formula>
    </cfRule>
    <cfRule type="cellIs" dxfId="293" priority="233" operator="greaterThan">
      <formula>0</formula>
    </cfRule>
  </conditionalFormatting>
  <conditionalFormatting sqref="K35">
    <cfRule type="containsText" dxfId="292" priority="230" operator="containsText" text="N/A">
      <formula>NOT(ISERROR(SEARCH("N/A",K35)))</formula>
    </cfRule>
  </conditionalFormatting>
  <conditionalFormatting sqref="K37">
    <cfRule type="cellIs" dxfId="291" priority="227" operator="equal">
      <formula>0</formula>
    </cfRule>
    <cfRule type="cellIs" dxfId="290" priority="228" operator="lessThan">
      <formula>0</formula>
    </cfRule>
    <cfRule type="cellIs" dxfId="289" priority="229" operator="greaterThan">
      <formula>0</formula>
    </cfRule>
  </conditionalFormatting>
  <conditionalFormatting sqref="K37">
    <cfRule type="cellIs" dxfId="288" priority="224" operator="equal">
      <formula>0</formula>
    </cfRule>
    <cfRule type="cellIs" dxfId="287" priority="225" operator="lessThan">
      <formula>0</formula>
    </cfRule>
    <cfRule type="cellIs" dxfId="286" priority="226" operator="greaterThan">
      <formula>0</formula>
    </cfRule>
  </conditionalFormatting>
  <conditionalFormatting sqref="K37">
    <cfRule type="containsText" dxfId="285" priority="223" operator="containsText" text="N/A">
      <formula>NOT(ISERROR(SEARCH("N/A",K37)))</formula>
    </cfRule>
  </conditionalFormatting>
  <conditionalFormatting sqref="K39:K44">
    <cfRule type="cellIs" dxfId="284" priority="220" operator="equal">
      <formula>0</formula>
    </cfRule>
    <cfRule type="cellIs" dxfId="283" priority="221" operator="lessThan">
      <formula>0</formula>
    </cfRule>
    <cfRule type="cellIs" dxfId="282" priority="222" operator="greaterThan">
      <formula>0</formula>
    </cfRule>
  </conditionalFormatting>
  <conditionalFormatting sqref="K39:K44">
    <cfRule type="containsText" dxfId="281" priority="219" operator="containsText" text="N/A">
      <formula>NOT(ISERROR(SEARCH("N/A",K39)))</formula>
    </cfRule>
  </conditionalFormatting>
  <conditionalFormatting sqref="K46">
    <cfRule type="cellIs" dxfId="280" priority="216" operator="equal">
      <formula>0</formula>
    </cfRule>
    <cfRule type="cellIs" dxfId="279" priority="217" operator="lessThan">
      <formula>0</formula>
    </cfRule>
    <cfRule type="cellIs" dxfId="278" priority="218" operator="greaterThan">
      <formula>0</formula>
    </cfRule>
  </conditionalFormatting>
  <conditionalFormatting sqref="K46">
    <cfRule type="cellIs" dxfId="277" priority="213" operator="equal">
      <formula>0</formula>
    </cfRule>
    <cfRule type="cellIs" dxfId="276" priority="214" operator="lessThan">
      <formula>0</formula>
    </cfRule>
    <cfRule type="cellIs" dxfId="275" priority="215" operator="greaterThan">
      <formula>0</formula>
    </cfRule>
  </conditionalFormatting>
  <conditionalFormatting sqref="K46">
    <cfRule type="cellIs" dxfId="274" priority="210" operator="equal">
      <formula>0</formula>
    </cfRule>
    <cfRule type="cellIs" dxfId="273" priority="211" operator="lessThan">
      <formula>0</formula>
    </cfRule>
    <cfRule type="cellIs" dxfId="272" priority="212" operator="greaterThan">
      <formula>0</formula>
    </cfRule>
  </conditionalFormatting>
  <conditionalFormatting sqref="K46">
    <cfRule type="cellIs" dxfId="271" priority="207" operator="equal">
      <formula>0</formula>
    </cfRule>
    <cfRule type="cellIs" dxfId="270" priority="208" operator="lessThan">
      <formula>0</formula>
    </cfRule>
    <cfRule type="cellIs" dxfId="269" priority="209" operator="greaterThan">
      <formula>0</formula>
    </cfRule>
  </conditionalFormatting>
  <conditionalFormatting sqref="K46">
    <cfRule type="containsText" dxfId="268" priority="206" operator="containsText" text="N/A">
      <formula>NOT(ISERROR(SEARCH("N/A",K46)))</formula>
    </cfRule>
  </conditionalFormatting>
  <conditionalFormatting sqref="K48">
    <cfRule type="cellIs" dxfId="267" priority="203" operator="equal">
      <formula>0</formula>
    </cfRule>
    <cfRule type="cellIs" dxfId="266" priority="204" operator="lessThan">
      <formula>0</formula>
    </cfRule>
    <cfRule type="cellIs" dxfId="265" priority="205" operator="greaterThan">
      <formula>0</formula>
    </cfRule>
  </conditionalFormatting>
  <conditionalFormatting sqref="K48">
    <cfRule type="containsText" dxfId="264" priority="202" operator="containsText" text="N/A">
      <formula>NOT(ISERROR(SEARCH("N/A",K48)))</formula>
    </cfRule>
  </conditionalFormatting>
  <conditionalFormatting sqref="K50">
    <cfRule type="cellIs" dxfId="263" priority="199" operator="equal">
      <formula>0</formula>
    </cfRule>
    <cfRule type="cellIs" dxfId="262" priority="200" operator="lessThan">
      <formula>0</formula>
    </cfRule>
    <cfRule type="cellIs" dxfId="261" priority="201" operator="greaterThan">
      <formula>0</formula>
    </cfRule>
  </conditionalFormatting>
  <conditionalFormatting sqref="K50">
    <cfRule type="cellIs" dxfId="260" priority="196" operator="equal">
      <formula>0</formula>
    </cfRule>
    <cfRule type="cellIs" dxfId="259" priority="197" operator="lessThan">
      <formula>0</formula>
    </cfRule>
    <cfRule type="cellIs" dxfId="258" priority="198" operator="greaterThan">
      <formula>0</formula>
    </cfRule>
  </conditionalFormatting>
  <conditionalFormatting sqref="K50">
    <cfRule type="cellIs" dxfId="257" priority="193" operator="equal">
      <formula>0</formula>
    </cfRule>
    <cfRule type="cellIs" dxfId="256" priority="194" operator="lessThan">
      <formula>0</formula>
    </cfRule>
    <cfRule type="cellIs" dxfId="255" priority="195" operator="greaterThan">
      <formula>0</formula>
    </cfRule>
  </conditionalFormatting>
  <conditionalFormatting sqref="K50">
    <cfRule type="cellIs" dxfId="254" priority="190" operator="equal">
      <formula>0</formula>
    </cfRule>
    <cfRule type="cellIs" dxfId="253" priority="191" operator="lessThan">
      <formula>0</formula>
    </cfRule>
    <cfRule type="cellIs" dxfId="252" priority="192" operator="greaterThan">
      <formula>0</formula>
    </cfRule>
  </conditionalFormatting>
  <conditionalFormatting sqref="K50">
    <cfRule type="cellIs" dxfId="251" priority="187" operator="equal">
      <formula>0</formula>
    </cfRule>
    <cfRule type="cellIs" dxfId="250" priority="188" operator="lessThan">
      <formula>0</formula>
    </cfRule>
    <cfRule type="cellIs" dxfId="249" priority="189" operator="greaterThan">
      <formula>0</formula>
    </cfRule>
  </conditionalFormatting>
  <conditionalFormatting sqref="K50">
    <cfRule type="cellIs" dxfId="248" priority="184" operator="equal">
      <formula>0</formula>
    </cfRule>
    <cfRule type="cellIs" dxfId="247" priority="185" operator="lessThan">
      <formula>0</formula>
    </cfRule>
    <cfRule type="cellIs" dxfId="246" priority="186" operator="greaterThan">
      <formula>0</formula>
    </cfRule>
  </conditionalFormatting>
  <conditionalFormatting sqref="K50">
    <cfRule type="containsText" dxfId="245" priority="183" operator="containsText" text="N/A">
      <formula>NOT(ISERROR(SEARCH("N/A",K50)))</formula>
    </cfRule>
  </conditionalFormatting>
  <conditionalFormatting sqref="K52">
    <cfRule type="cellIs" dxfId="244" priority="180" operator="equal">
      <formula>0</formula>
    </cfRule>
    <cfRule type="cellIs" dxfId="243" priority="181" operator="lessThan">
      <formula>0</formula>
    </cfRule>
    <cfRule type="cellIs" dxfId="242" priority="182" operator="greaterThan">
      <formula>0</formula>
    </cfRule>
  </conditionalFormatting>
  <conditionalFormatting sqref="K52">
    <cfRule type="containsText" dxfId="241" priority="179" operator="containsText" text="N/A">
      <formula>NOT(ISERROR(SEARCH("N/A",K52)))</formula>
    </cfRule>
  </conditionalFormatting>
  <conditionalFormatting sqref="K54">
    <cfRule type="cellIs" dxfId="240" priority="176" operator="equal">
      <formula>0</formula>
    </cfRule>
    <cfRule type="cellIs" dxfId="239" priority="177" operator="lessThan">
      <formula>0</formula>
    </cfRule>
    <cfRule type="cellIs" dxfId="238" priority="178" operator="greaterThan">
      <formula>0</formula>
    </cfRule>
  </conditionalFormatting>
  <conditionalFormatting sqref="K54">
    <cfRule type="containsText" dxfId="237" priority="175" operator="containsText" text="N/A">
      <formula>NOT(ISERROR(SEARCH("N/A",K54)))</formula>
    </cfRule>
  </conditionalFormatting>
  <conditionalFormatting sqref="K56">
    <cfRule type="cellIs" dxfId="236" priority="172" operator="equal">
      <formula>0</formula>
    </cfRule>
    <cfRule type="cellIs" dxfId="235" priority="173" operator="lessThan">
      <formula>0</formula>
    </cfRule>
    <cfRule type="cellIs" dxfId="234" priority="174" operator="greaterThan">
      <formula>0</formula>
    </cfRule>
  </conditionalFormatting>
  <conditionalFormatting sqref="K56">
    <cfRule type="cellIs" dxfId="233" priority="169" operator="equal">
      <formula>0</formula>
    </cfRule>
    <cfRule type="cellIs" dxfId="232" priority="170" operator="lessThan">
      <formula>0</formula>
    </cfRule>
    <cfRule type="cellIs" dxfId="231" priority="171" operator="greaterThan">
      <formula>0</formula>
    </cfRule>
  </conditionalFormatting>
  <conditionalFormatting sqref="K56">
    <cfRule type="cellIs" dxfId="230" priority="166" operator="equal">
      <formula>0</formula>
    </cfRule>
    <cfRule type="cellIs" dxfId="229" priority="167" operator="lessThan">
      <formula>0</formula>
    </cfRule>
    <cfRule type="cellIs" dxfId="228" priority="168" operator="greaterThan">
      <formula>0</formula>
    </cfRule>
  </conditionalFormatting>
  <conditionalFormatting sqref="K56">
    <cfRule type="cellIs" dxfId="227" priority="163" operator="equal">
      <formula>0</formula>
    </cfRule>
    <cfRule type="cellIs" dxfId="226" priority="164" operator="lessThan">
      <formula>0</formula>
    </cfRule>
    <cfRule type="cellIs" dxfId="225" priority="165" operator="greaterThan">
      <formula>0</formula>
    </cfRule>
  </conditionalFormatting>
  <conditionalFormatting sqref="K56">
    <cfRule type="cellIs" dxfId="224" priority="160" operator="equal">
      <formula>0</formula>
    </cfRule>
    <cfRule type="cellIs" dxfId="223" priority="161" operator="lessThan">
      <formula>0</formula>
    </cfRule>
    <cfRule type="cellIs" dxfId="222" priority="162" operator="greaterThan">
      <formula>0</formula>
    </cfRule>
  </conditionalFormatting>
  <conditionalFormatting sqref="K56">
    <cfRule type="cellIs" dxfId="221" priority="157" operator="equal">
      <formula>0</formula>
    </cfRule>
    <cfRule type="cellIs" dxfId="220" priority="158" operator="lessThan">
      <formula>0</formula>
    </cfRule>
    <cfRule type="cellIs" dxfId="219" priority="159" operator="greaterThan">
      <formula>0</formula>
    </cfRule>
  </conditionalFormatting>
  <conditionalFormatting sqref="K56">
    <cfRule type="cellIs" dxfId="218" priority="154" operator="equal">
      <formula>0</formula>
    </cfRule>
    <cfRule type="cellIs" dxfId="217" priority="155" operator="lessThan">
      <formula>0</formula>
    </cfRule>
    <cfRule type="cellIs" dxfId="216" priority="156" operator="greaterThan">
      <formula>0</formula>
    </cfRule>
  </conditionalFormatting>
  <conditionalFormatting sqref="K56">
    <cfRule type="cellIs" dxfId="215" priority="151" operator="equal">
      <formula>0</formula>
    </cfRule>
    <cfRule type="cellIs" dxfId="214" priority="152" operator="lessThan">
      <formula>0</formula>
    </cfRule>
    <cfRule type="cellIs" dxfId="213" priority="153" operator="greaterThan">
      <formula>0</formula>
    </cfRule>
  </conditionalFormatting>
  <conditionalFormatting sqref="K56">
    <cfRule type="containsText" dxfId="212" priority="150" operator="containsText" text="N/A">
      <formula>NOT(ISERROR(SEARCH("N/A",K56)))</formula>
    </cfRule>
  </conditionalFormatting>
  <conditionalFormatting sqref="K58">
    <cfRule type="cellIs" dxfId="211" priority="147" operator="equal">
      <formula>0</formula>
    </cfRule>
    <cfRule type="cellIs" dxfId="210" priority="148" operator="lessThan">
      <formula>0</formula>
    </cfRule>
    <cfRule type="cellIs" dxfId="209" priority="149" operator="greaterThan">
      <formula>0</formula>
    </cfRule>
  </conditionalFormatting>
  <conditionalFormatting sqref="K58">
    <cfRule type="cellIs" dxfId="208" priority="144" operator="equal">
      <formula>0</formula>
    </cfRule>
    <cfRule type="cellIs" dxfId="207" priority="145" operator="lessThan">
      <formula>0</formula>
    </cfRule>
    <cfRule type="cellIs" dxfId="206" priority="146" operator="greaterThan">
      <formula>0</formula>
    </cfRule>
  </conditionalFormatting>
  <conditionalFormatting sqref="K58">
    <cfRule type="cellIs" dxfId="205" priority="141" operator="equal">
      <formula>0</formula>
    </cfRule>
    <cfRule type="cellIs" dxfId="204" priority="142" operator="lessThan">
      <formula>0</formula>
    </cfRule>
    <cfRule type="cellIs" dxfId="203" priority="143" operator="greaterThan">
      <formula>0</formula>
    </cfRule>
  </conditionalFormatting>
  <conditionalFormatting sqref="K58">
    <cfRule type="cellIs" dxfId="202" priority="138" operator="equal">
      <formula>0</formula>
    </cfRule>
    <cfRule type="cellIs" dxfId="201" priority="139" operator="lessThan">
      <formula>0</formula>
    </cfRule>
    <cfRule type="cellIs" dxfId="200" priority="140" operator="greaterThan">
      <formula>0</formula>
    </cfRule>
  </conditionalFormatting>
  <conditionalFormatting sqref="K58">
    <cfRule type="cellIs" dxfId="199" priority="135" operator="equal">
      <formula>0</formula>
    </cfRule>
    <cfRule type="cellIs" dxfId="198" priority="136" operator="lessThan">
      <formula>0</formula>
    </cfRule>
    <cfRule type="cellIs" dxfId="197" priority="137" operator="greaterThan">
      <formula>0</formula>
    </cfRule>
  </conditionalFormatting>
  <conditionalFormatting sqref="K58">
    <cfRule type="cellIs" dxfId="196" priority="132" operator="equal">
      <formula>0</formula>
    </cfRule>
    <cfRule type="cellIs" dxfId="195" priority="133" operator="lessThan">
      <formula>0</formula>
    </cfRule>
    <cfRule type="cellIs" dxfId="194" priority="134" operator="greaterThan">
      <formula>0</formula>
    </cfRule>
  </conditionalFormatting>
  <conditionalFormatting sqref="K58">
    <cfRule type="cellIs" dxfId="193" priority="129" operator="equal">
      <formula>0</formula>
    </cfRule>
    <cfRule type="cellIs" dxfId="192" priority="130" operator="lessThan">
      <formula>0</formula>
    </cfRule>
    <cfRule type="cellIs" dxfId="191" priority="131" operator="greaterThan">
      <formula>0</formula>
    </cfRule>
  </conditionalFormatting>
  <conditionalFormatting sqref="K58">
    <cfRule type="cellIs" dxfId="190" priority="126" operator="equal">
      <formula>0</formula>
    </cfRule>
    <cfRule type="cellIs" dxfId="189" priority="127" operator="lessThan">
      <formula>0</formula>
    </cfRule>
    <cfRule type="cellIs" dxfId="188" priority="128" operator="greaterThan">
      <formula>0</formula>
    </cfRule>
  </conditionalFormatting>
  <conditionalFormatting sqref="K58">
    <cfRule type="containsText" dxfId="187" priority="125" operator="containsText" text="N/A">
      <formula>NOT(ISERROR(SEARCH("N/A",K58)))</formula>
    </cfRule>
  </conditionalFormatting>
  <conditionalFormatting sqref="N19 N36 N45 N49 N53 N55 N34 N38 N47 N51 N57">
    <cfRule type="cellIs" dxfId="186" priority="122" operator="equal">
      <formula>0</formula>
    </cfRule>
    <cfRule type="cellIs" dxfId="185" priority="123" operator="lessThan">
      <formula>0</formula>
    </cfRule>
    <cfRule type="cellIs" dxfId="184" priority="124" operator="greaterThan">
      <formula>0</formula>
    </cfRule>
  </conditionalFormatting>
  <conditionalFormatting sqref="N19 N34 N36 N38 N45 N47 N49 N51 N53 N55 N57">
    <cfRule type="containsText" dxfId="183" priority="121" operator="containsText" text="N/A">
      <formula>NOT(ISERROR(SEARCH("N/A",N19)))</formula>
    </cfRule>
  </conditionalFormatting>
  <conditionalFormatting sqref="N5:N18">
    <cfRule type="cellIs" dxfId="182" priority="118" operator="equal">
      <formula>0</formula>
    </cfRule>
    <cfRule type="cellIs" dxfId="181" priority="119" operator="lessThan">
      <formula>0</formula>
    </cfRule>
    <cfRule type="cellIs" dxfId="180" priority="120" operator="greaterThan">
      <formula>0</formula>
    </cfRule>
  </conditionalFormatting>
  <conditionalFormatting sqref="N5:N18">
    <cfRule type="containsText" dxfId="179" priority="117" operator="containsText" text="N/A">
      <formula>NOT(ISERROR(SEARCH("N/A",N5)))</formula>
    </cfRule>
  </conditionalFormatting>
  <conditionalFormatting sqref="N20:N33">
    <cfRule type="cellIs" dxfId="178" priority="114" operator="equal">
      <formula>0</formula>
    </cfRule>
    <cfRule type="cellIs" dxfId="177" priority="115" operator="lessThan">
      <formula>0</formula>
    </cfRule>
    <cfRule type="cellIs" dxfId="176" priority="116" operator="greaterThan">
      <formula>0</formula>
    </cfRule>
  </conditionalFormatting>
  <conditionalFormatting sqref="N20:N33">
    <cfRule type="cellIs" dxfId="175" priority="111" operator="equal">
      <formula>0</formula>
    </cfRule>
    <cfRule type="cellIs" dxfId="174" priority="112" operator="lessThan">
      <formula>0</formula>
    </cfRule>
    <cfRule type="cellIs" dxfId="173" priority="113" operator="greaterThan">
      <formula>0</formula>
    </cfRule>
  </conditionalFormatting>
  <conditionalFormatting sqref="N20:N33">
    <cfRule type="containsText" dxfId="172" priority="110" operator="containsText" text="N/A">
      <formula>NOT(ISERROR(SEARCH("N/A",N20)))</formula>
    </cfRule>
  </conditionalFormatting>
  <conditionalFormatting sqref="N35">
    <cfRule type="cellIs" dxfId="171" priority="107" operator="equal">
      <formula>0</formula>
    </cfRule>
    <cfRule type="cellIs" dxfId="170" priority="108" operator="lessThan">
      <formula>0</formula>
    </cfRule>
    <cfRule type="cellIs" dxfId="169" priority="109" operator="greaterThan">
      <formula>0</formula>
    </cfRule>
  </conditionalFormatting>
  <conditionalFormatting sqref="N35">
    <cfRule type="containsText" dxfId="168" priority="106" operator="containsText" text="N/A">
      <formula>NOT(ISERROR(SEARCH("N/A",N35)))</formula>
    </cfRule>
  </conditionalFormatting>
  <conditionalFormatting sqref="N37">
    <cfRule type="cellIs" dxfId="167" priority="103" operator="equal">
      <formula>0</formula>
    </cfRule>
    <cfRule type="cellIs" dxfId="166" priority="104" operator="lessThan">
      <formula>0</formula>
    </cfRule>
    <cfRule type="cellIs" dxfId="165" priority="105" operator="greaterThan">
      <formula>0</formula>
    </cfRule>
  </conditionalFormatting>
  <conditionalFormatting sqref="N37">
    <cfRule type="cellIs" dxfId="164" priority="100" operator="equal">
      <formula>0</formula>
    </cfRule>
    <cfRule type="cellIs" dxfId="163" priority="101" operator="lessThan">
      <formula>0</formula>
    </cfRule>
    <cfRule type="cellIs" dxfId="162" priority="102" operator="greaterThan">
      <formula>0</formula>
    </cfRule>
  </conditionalFormatting>
  <conditionalFormatting sqref="N37">
    <cfRule type="containsText" dxfId="161" priority="99" operator="containsText" text="N/A">
      <formula>NOT(ISERROR(SEARCH("N/A",N37)))</formula>
    </cfRule>
  </conditionalFormatting>
  <conditionalFormatting sqref="N39:N44">
    <cfRule type="cellIs" dxfId="160" priority="96" operator="equal">
      <formula>0</formula>
    </cfRule>
    <cfRule type="cellIs" dxfId="159" priority="97" operator="lessThan">
      <formula>0</formula>
    </cfRule>
    <cfRule type="cellIs" dxfId="158" priority="98" operator="greaterThan">
      <formula>0</formula>
    </cfRule>
  </conditionalFormatting>
  <conditionalFormatting sqref="N39:N44">
    <cfRule type="containsText" dxfId="157" priority="95" operator="containsText" text="N/A">
      <formula>NOT(ISERROR(SEARCH("N/A",N39)))</formula>
    </cfRule>
  </conditionalFormatting>
  <conditionalFormatting sqref="N46">
    <cfRule type="cellIs" dxfId="156" priority="92" operator="equal">
      <formula>0</formula>
    </cfRule>
    <cfRule type="cellIs" dxfId="155" priority="93" operator="lessThan">
      <formula>0</formula>
    </cfRule>
    <cfRule type="cellIs" dxfId="154" priority="94" operator="greaterThan">
      <formula>0</formula>
    </cfRule>
  </conditionalFormatting>
  <conditionalFormatting sqref="N46">
    <cfRule type="cellIs" dxfId="153" priority="89" operator="equal">
      <formula>0</formula>
    </cfRule>
    <cfRule type="cellIs" dxfId="152" priority="90" operator="lessThan">
      <formula>0</formula>
    </cfRule>
    <cfRule type="cellIs" dxfId="151" priority="91" operator="greaterThan">
      <formula>0</formula>
    </cfRule>
  </conditionalFormatting>
  <conditionalFormatting sqref="N46">
    <cfRule type="cellIs" dxfId="150" priority="86" operator="equal">
      <formula>0</formula>
    </cfRule>
    <cfRule type="cellIs" dxfId="149" priority="87" operator="lessThan">
      <formula>0</formula>
    </cfRule>
    <cfRule type="cellIs" dxfId="148" priority="88" operator="greaterThan">
      <formula>0</formula>
    </cfRule>
  </conditionalFormatting>
  <conditionalFormatting sqref="N46">
    <cfRule type="cellIs" dxfId="147" priority="83" operator="equal">
      <formula>0</formula>
    </cfRule>
    <cfRule type="cellIs" dxfId="146" priority="84" operator="lessThan">
      <formula>0</formula>
    </cfRule>
    <cfRule type="cellIs" dxfId="145" priority="85" operator="greaterThan">
      <formula>0</formula>
    </cfRule>
  </conditionalFormatting>
  <conditionalFormatting sqref="N46">
    <cfRule type="containsText" dxfId="144" priority="82" operator="containsText" text="N/A">
      <formula>NOT(ISERROR(SEARCH("N/A",N46)))</formula>
    </cfRule>
  </conditionalFormatting>
  <conditionalFormatting sqref="N48">
    <cfRule type="cellIs" dxfId="143" priority="79" operator="equal">
      <formula>0</formula>
    </cfRule>
    <cfRule type="cellIs" dxfId="142" priority="80" operator="lessThan">
      <formula>0</formula>
    </cfRule>
    <cfRule type="cellIs" dxfId="141" priority="81" operator="greaterThan">
      <formula>0</formula>
    </cfRule>
  </conditionalFormatting>
  <conditionalFormatting sqref="N48">
    <cfRule type="containsText" dxfId="140" priority="78" operator="containsText" text="N/A">
      <formula>NOT(ISERROR(SEARCH("N/A",N48)))</formula>
    </cfRule>
  </conditionalFormatting>
  <conditionalFormatting sqref="N50">
    <cfRule type="cellIs" dxfId="139" priority="75" operator="equal">
      <formula>0</formula>
    </cfRule>
    <cfRule type="cellIs" dxfId="138" priority="76" operator="lessThan">
      <formula>0</formula>
    </cfRule>
    <cfRule type="cellIs" dxfId="137" priority="77" operator="greaterThan">
      <formula>0</formula>
    </cfRule>
  </conditionalFormatting>
  <conditionalFormatting sqref="N50">
    <cfRule type="cellIs" dxfId="136" priority="72" operator="equal">
      <formula>0</formula>
    </cfRule>
    <cfRule type="cellIs" dxfId="135" priority="73" operator="lessThan">
      <formula>0</formula>
    </cfRule>
    <cfRule type="cellIs" dxfId="134" priority="74" operator="greaterThan">
      <formula>0</formula>
    </cfRule>
  </conditionalFormatting>
  <conditionalFormatting sqref="N50">
    <cfRule type="cellIs" dxfId="133" priority="69" operator="equal">
      <formula>0</formula>
    </cfRule>
    <cfRule type="cellIs" dxfId="132" priority="70" operator="lessThan">
      <formula>0</formula>
    </cfRule>
    <cfRule type="cellIs" dxfId="131" priority="71" operator="greaterThan">
      <formula>0</formula>
    </cfRule>
  </conditionalFormatting>
  <conditionalFormatting sqref="N50">
    <cfRule type="cellIs" dxfId="130" priority="66" operator="equal">
      <formula>0</formula>
    </cfRule>
    <cfRule type="cellIs" dxfId="129" priority="67" operator="lessThan">
      <formula>0</formula>
    </cfRule>
    <cfRule type="cellIs" dxfId="128" priority="68" operator="greaterThan">
      <formula>0</formula>
    </cfRule>
  </conditionalFormatting>
  <conditionalFormatting sqref="N50">
    <cfRule type="cellIs" dxfId="127" priority="63" operator="equal">
      <formula>0</formula>
    </cfRule>
    <cfRule type="cellIs" dxfId="126" priority="64" operator="lessThan">
      <formula>0</formula>
    </cfRule>
    <cfRule type="cellIs" dxfId="125" priority="65" operator="greaterThan">
      <formula>0</formula>
    </cfRule>
  </conditionalFormatting>
  <conditionalFormatting sqref="N50">
    <cfRule type="cellIs" dxfId="124" priority="60" operator="equal">
      <formula>0</formula>
    </cfRule>
    <cfRule type="cellIs" dxfId="123" priority="61" operator="lessThan">
      <formula>0</formula>
    </cfRule>
    <cfRule type="cellIs" dxfId="122" priority="62" operator="greaterThan">
      <formula>0</formula>
    </cfRule>
  </conditionalFormatting>
  <conditionalFormatting sqref="N50">
    <cfRule type="containsText" dxfId="121" priority="59" operator="containsText" text="N/A">
      <formula>NOT(ISERROR(SEARCH("N/A",N50)))</formula>
    </cfRule>
  </conditionalFormatting>
  <conditionalFormatting sqref="N52">
    <cfRule type="cellIs" dxfId="120" priority="56" operator="equal">
      <formula>0</formula>
    </cfRule>
    <cfRule type="cellIs" dxfId="119" priority="57" operator="lessThan">
      <formula>0</formula>
    </cfRule>
    <cfRule type="cellIs" dxfId="118" priority="58" operator="greaterThan">
      <formula>0</formula>
    </cfRule>
  </conditionalFormatting>
  <conditionalFormatting sqref="N52">
    <cfRule type="containsText" dxfId="117" priority="55" operator="containsText" text="N/A">
      <formula>NOT(ISERROR(SEARCH("N/A",N52)))</formula>
    </cfRule>
  </conditionalFormatting>
  <conditionalFormatting sqref="N54">
    <cfRule type="cellIs" dxfId="116" priority="52" operator="equal">
      <formula>0</formula>
    </cfRule>
    <cfRule type="cellIs" dxfId="115" priority="53" operator="lessThan">
      <formula>0</formula>
    </cfRule>
    <cfRule type="cellIs" dxfId="114" priority="54" operator="greaterThan">
      <formula>0</formula>
    </cfRule>
  </conditionalFormatting>
  <conditionalFormatting sqref="N54">
    <cfRule type="containsText" dxfId="113" priority="51" operator="containsText" text="N/A">
      <formula>NOT(ISERROR(SEARCH("N/A",N54)))</formula>
    </cfRule>
  </conditionalFormatting>
  <conditionalFormatting sqref="N56">
    <cfRule type="cellIs" dxfId="112" priority="48" operator="equal">
      <formula>0</formula>
    </cfRule>
    <cfRule type="cellIs" dxfId="111" priority="49" operator="lessThan">
      <formula>0</formula>
    </cfRule>
    <cfRule type="cellIs" dxfId="110" priority="50" operator="greaterThan">
      <formula>0</formula>
    </cfRule>
  </conditionalFormatting>
  <conditionalFormatting sqref="N56">
    <cfRule type="cellIs" dxfId="109" priority="45" operator="equal">
      <formula>0</formula>
    </cfRule>
    <cfRule type="cellIs" dxfId="108" priority="46" operator="lessThan">
      <formula>0</formula>
    </cfRule>
    <cfRule type="cellIs" dxfId="107" priority="47" operator="greaterThan">
      <formula>0</formula>
    </cfRule>
  </conditionalFormatting>
  <conditionalFormatting sqref="N56">
    <cfRule type="cellIs" dxfId="106" priority="42" operator="equal">
      <formula>0</formula>
    </cfRule>
    <cfRule type="cellIs" dxfId="105" priority="43" operator="lessThan">
      <formula>0</formula>
    </cfRule>
    <cfRule type="cellIs" dxfId="104" priority="44" operator="greaterThan">
      <formula>0</formula>
    </cfRule>
  </conditionalFormatting>
  <conditionalFormatting sqref="N56">
    <cfRule type="cellIs" dxfId="103" priority="39" operator="equal">
      <formula>0</formula>
    </cfRule>
    <cfRule type="cellIs" dxfId="102" priority="40" operator="lessThan">
      <formula>0</formula>
    </cfRule>
    <cfRule type="cellIs" dxfId="101" priority="41" operator="greaterThan">
      <formula>0</formula>
    </cfRule>
  </conditionalFormatting>
  <conditionalFormatting sqref="N56">
    <cfRule type="cellIs" dxfId="100" priority="36" operator="equal">
      <formula>0</formula>
    </cfRule>
    <cfRule type="cellIs" dxfId="99" priority="37" operator="lessThan">
      <formula>0</formula>
    </cfRule>
    <cfRule type="cellIs" dxfId="98" priority="38" operator="greaterThan">
      <formula>0</formula>
    </cfRule>
  </conditionalFormatting>
  <conditionalFormatting sqref="N56">
    <cfRule type="cellIs" dxfId="97" priority="33" operator="equal">
      <formula>0</formula>
    </cfRule>
    <cfRule type="cellIs" dxfId="96" priority="34" operator="lessThan">
      <formula>0</formula>
    </cfRule>
    <cfRule type="cellIs" dxfId="95" priority="35" operator="greaterThan">
      <formula>0</formula>
    </cfRule>
  </conditionalFormatting>
  <conditionalFormatting sqref="N56">
    <cfRule type="cellIs" dxfId="94" priority="30" operator="equal">
      <formula>0</formula>
    </cfRule>
    <cfRule type="cellIs" dxfId="93" priority="31" operator="lessThan">
      <formula>0</formula>
    </cfRule>
    <cfRule type="cellIs" dxfId="92" priority="32" operator="greaterThan">
      <formula>0</formula>
    </cfRule>
  </conditionalFormatting>
  <conditionalFormatting sqref="N56">
    <cfRule type="cellIs" dxfId="91" priority="27" operator="equal">
      <formula>0</formula>
    </cfRule>
    <cfRule type="cellIs" dxfId="90" priority="28" operator="lessThan">
      <formula>0</formula>
    </cfRule>
    <cfRule type="cellIs" dxfId="89" priority="29" operator="greaterThan">
      <formula>0</formula>
    </cfRule>
  </conditionalFormatting>
  <conditionalFormatting sqref="N56">
    <cfRule type="containsText" dxfId="88" priority="26" operator="containsText" text="N/A">
      <formula>NOT(ISERROR(SEARCH("N/A",N56)))</formula>
    </cfRule>
  </conditionalFormatting>
  <conditionalFormatting sqref="N58">
    <cfRule type="cellIs" dxfId="87" priority="23" operator="equal">
      <formula>0</formula>
    </cfRule>
    <cfRule type="cellIs" dxfId="86" priority="24" operator="lessThan">
      <formula>0</formula>
    </cfRule>
    <cfRule type="cellIs" dxfId="85" priority="25" operator="greaterThan">
      <formula>0</formula>
    </cfRule>
  </conditionalFormatting>
  <conditionalFormatting sqref="N58">
    <cfRule type="cellIs" dxfId="84" priority="20" operator="equal">
      <formula>0</formula>
    </cfRule>
    <cfRule type="cellIs" dxfId="83" priority="21" operator="lessThan">
      <formula>0</formula>
    </cfRule>
    <cfRule type="cellIs" dxfId="82" priority="22" operator="greaterThan">
      <formula>0</formula>
    </cfRule>
  </conditionalFormatting>
  <conditionalFormatting sqref="N58">
    <cfRule type="cellIs" dxfId="81" priority="17" operator="equal">
      <formula>0</formula>
    </cfRule>
    <cfRule type="cellIs" dxfId="80" priority="18" operator="lessThan">
      <formula>0</formula>
    </cfRule>
    <cfRule type="cellIs" dxfId="79" priority="19" operator="greaterThan">
      <formula>0</formula>
    </cfRule>
  </conditionalFormatting>
  <conditionalFormatting sqref="N58">
    <cfRule type="cellIs" dxfId="78" priority="14" operator="equal">
      <formula>0</formula>
    </cfRule>
    <cfRule type="cellIs" dxfId="77" priority="15" operator="lessThan">
      <formula>0</formula>
    </cfRule>
    <cfRule type="cellIs" dxfId="76" priority="16" operator="greaterThan">
      <formula>0</formula>
    </cfRule>
  </conditionalFormatting>
  <conditionalFormatting sqref="N58">
    <cfRule type="cellIs" dxfId="75" priority="11" operator="equal">
      <formula>0</formula>
    </cfRule>
    <cfRule type="cellIs" dxfId="74" priority="12" operator="lessThan">
      <formula>0</formula>
    </cfRule>
    <cfRule type="cellIs" dxfId="73" priority="13" operator="greaterThan">
      <formula>0</formula>
    </cfRule>
  </conditionalFormatting>
  <conditionalFormatting sqref="N58">
    <cfRule type="cellIs" dxfId="72" priority="8" operator="equal">
      <formula>0</formula>
    </cfRule>
    <cfRule type="cellIs" dxfId="71" priority="9" operator="lessThan">
      <formula>0</formula>
    </cfRule>
    <cfRule type="cellIs" dxfId="70" priority="10" operator="greaterThan">
      <formula>0</formula>
    </cfRule>
  </conditionalFormatting>
  <conditionalFormatting sqref="N58">
    <cfRule type="cellIs" dxfId="69" priority="5" operator="equal">
      <formula>0</formula>
    </cfRule>
    <cfRule type="cellIs" dxfId="68" priority="6" operator="lessThan">
      <formula>0</formula>
    </cfRule>
    <cfRule type="cellIs" dxfId="67" priority="7" operator="greaterThan">
      <formula>0</formula>
    </cfRule>
  </conditionalFormatting>
  <conditionalFormatting sqref="N58">
    <cfRule type="cellIs" dxfId="66" priority="2" operator="equal">
      <formula>0</formula>
    </cfRule>
    <cfRule type="cellIs" dxfId="65" priority="3" operator="lessThan">
      <formula>0</formula>
    </cfRule>
    <cfRule type="cellIs" dxfId="64" priority="4" operator="greaterThan">
      <formula>0</formula>
    </cfRule>
  </conditionalFormatting>
  <conditionalFormatting sqref="N58">
    <cfRule type="containsText" dxfId="63" priority="1" operator="containsText" text="N/A">
      <formula>NOT(ISERROR(SEARCH("N/A",N58)))</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31653-D60B-44E7-ACB7-993D050B9E07}">
  <sheetPr>
    <tabColor rgb="FF002060"/>
  </sheetPr>
  <dimension ref="A1:Z39"/>
  <sheetViews>
    <sheetView showGridLines="0" zoomScale="80" zoomScaleNormal="80" workbookViewId="0">
      <pane xSplit="1" ySplit="3" topLeftCell="B4" activePane="bottomRight" state="frozen"/>
      <selection pane="topRight" activeCell="B1" sqref="B1"/>
      <selection pane="bottomLeft" activeCell="A3" sqref="A3"/>
      <selection pane="bottomRight" activeCell="C4" sqref="C4"/>
    </sheetView>
  </sheetViews>
  <sheetFormatPr defaultColWidth="9.1796875" defaultRowHeight="14.5" outlineLevelRow="1" x14ac:dyDescent="0.35"/>
  <cols>
    <col min="1" max="1" width="38.1796875" style="35" customWidth="1"/>
    <col min="2" max="25" width="12.7265625" style="33" customWidth="1"/>
    <col min="26" max="16384" width="9.1796875" style="33"/>
  </cols>
  <sheetData>
    <row r="1" spans="1:25" x14ac:dyDescent="0.35">
      <c r="A1" s="6" t="s">
        <v>164</v>
      </c>
      <c r="B1" s="178"/>
      <c r="C1" s="33" t="s">
        <v>240</v>
      </c>
    </row>
    <row r="2" spans="1:25" x14ac:dyDescent="0.35">
      <c r="A2" s="243">
        <f>'Assumptions &amp; Targets'!C4</f>
        <v>2023</v>
      </c>
      <c r="B2" s="280" t="s">
        <v>67</v>
      </c>
      <c r="C2" s="281"/>
      <c r="D2" s="280" t="s">
        <v>68</v>
      </c>
      <c r="E2" s="281"/>
      <c r="F2" s="280" t="s">
        <v>69</v>
      </c>
      <c r="G2" s="281"/>
      <c r="H2" s="280" t="s">
        <v>70</v>
      </c>
      <c r="I2" s="281"/>
      <c r="J2" s="280" t="s">
        <v>5</v>
      </c>
      <c r="K2" s="281"/>
      <c r="L2" s="280" t="s">
        <v>71</v>
      </c>
      <c r="M2" s="281"/>
      <c r="N2" s="280" t="s">
        <v>72</v>
      </c>
      <c r="O2" s="281"/>
      <c r="P2" s="280" t="s">
        <v>73</v>
      </c>
      <c r="Q2" s="281"/>
      <c r="R2" s="280" t="s">
        <v>74</v>
      </c>
      <c r="S2" s="281"/>
      <c r="T2" s="280" t="s">
        <v>75</v>
      </c>
      <c r="U2" s="281"/>
      <c r="V2" s="280" t="s">
        <v>76</v>
      </c>
      <c r="W2" s="281"/>
      <c r="X2" s="280" t="s">
        <v>77</v>
      </c>
      <c r="Y2" s="281"/>
    </row>
    <row r="3" spans="1:25" x14ac:dyDescent="0.35">
      <c r="B3" s="30" t="s">
        <v>51</v>
      </c>
      <c r="C3" s="31" t="s">
        <v>22</v>
      </c>
      <c r="D3" s="30" t="s">
        <v>51</v>
      </c>
      <c r="E3" s="31" t="s">
        <v>22</v>
      </c>
      <c r="F3" s="30" t="s">
        <v>51</v>
      </c>
      <c r="G3" s="31" t="s">
        <v>22</v>
      </c>
      <c r="H3" s="30" t="s">
        <v>51</v>
      </c>
      <c r="I3" s="31" t="s">
        <v>22</v>
      </c>
      <c r="J3" s="30" t="s">
        <v>51</v>
      </c>
      <c r="K3" s="31" t="s">
        <v>22</v>
      </c>
      <c r="L3" s="30" t="s">
        <v>51</v>
      </c>
      <c r="M3" s="31" t="s">
        <v>22</v>
      </c>
      <c r="N3" s="30" t="s">
        <v>51</v>
      </c>
      <c r="O3" s="31" t="s">
        <v>22</v>
      </c>
      <c r="P3" s="30" t="s">
        <v>51</v>
      </c>
      <c r="Q3" s="31" t="s">
        <v>22</v>
      </c>
      <c r="R3" s="30" t="s">
        <v>51</v>
      </c>
      <c r="S3" s="31" t="s">
        <v>22</v>
      </c>
      <c r="T3" s="30" t="s">
        <v>51</v>
      </c>
      <c r="U3" s="31" t="s">
        <v>22</v>
      </c>
      <c r="V3" s="30" t="s">
        <v>51</v>
      </c>
      <c r="W3" s="31" t="s">
        <v>22</v>
      </c>
      <c r="X3" s="30" t="s">
        <v>51</v>
      </c>
      <c r="Y3" s="31" t="s">
        <v>22</v>
      </c>
    </row>
    <row r="4" spans="1:25" x14ac:dyDescent="0.35">
      <c r="A4" s="11"/>
      <c r="B4" s="159"/>
      <c r="C4" s="177"/>
      <c r="D4" s="159"/>
      <c r="E4" s="160"/>
      <c r="F4" s="159"/>
      <c r="G4" s="160"/>
      <c r="H4" s="159"/>
      <c r="I4" s="160"/>
      <c r="J4" s="159"/>
      <c r="K4" s="160"/>
      <c r="L4" s="159"/>
      <c r="M4" s="160"/>
      <c r="N4" s="159"/>
      <c r="O4" s="160"/>
      <c r="P4" s="159"/>
      <c r="Q4" s="160"/>
      <c r="R4" s="159"/>
      <c r="S4" s="160"/>
      <c r="T4" s="159"/>
      <c r="U4" s="160"/>
      <c r="V4" s="159"/>
      <c r="W4" s="160"/>
      <c r="X4" s="159"/>
      <c r="Y4" s="160"/>
    </row>
    <row r="5" spans="1:25" x14ac:dyDescent="0.35">
      <c r="A5" s="36" t="s">
        <v>86</v>
      </c>
      <c r="B5" s="161">
        <f ca="1">OFFSET('Cashflow Statement Input Sheet'!$A$1,27,MATCH('Cashflow Forecast- Monthly'!A2,'Cashflow Statement Input Sheet'!B1:G1,0)-1)</f>
        <v>0</v>
      </c>
      <c r="C5" s="290"/>
      <c r="D5" s="161">
        <f ca="1">B37</f>
        <v>0</v>
      </c>
      <c r="E5" s="290"/>
      <c r="F5" s="161">
        <f ca="1">D37</f>
        <v>0</v>
      </c>
      <c r="G5" s="290"/>
      <c r="H5" s="161">
        <f ca="1">F37</f>
        <v>0</v>
      </c>
      <c r="I5" s="290"/>
      <c r="J5" s="161">
        <f ca="1">H37</f>
        <v>0</v>
      </c>
      <c r="K5" s="290"/>
      <c r="L5" s="161">
        <f ca="1">J37</f>
        <v>0</v>
      </c>
      <c r="M5" s="290"/>
      <c r="N5" s="161">
        <f ca="1">L37</f>
        <v>0</v>
      </c>
      <c r="O5" s="290"/>
      <c r="P5" s="161">
        <f ca="1">N37</f>
        <v>0</v>
      </c>
      <c r="Q5" s="290"/>
      <c r="R5" s="161">
        <f ca="1">P37</f>
        <v>0</v>
      </c>
      <c r="S5" s="290"/>
      <c r="T5" s="161">
        <f ca="1">R37</f>
        <v>0</v>
      </c>
      <c r="U5" s="290"/>
      <c r="V5" s="161">
        <f ca="1">T37</f>
        <v>0</v>
      </c>
      <c r="W5" s="290"/>
      <c r="X5" s="161">
        <f ca="1">V37</f>
        <v>0</v>
      </c>
      <c r="Y5" s="290"/>
    </row>
    <row r="6" spans="1:25" ht="17.5" thickBot="1" x14ac:dyDescent="0.4">
      <c r="A6" s="179" t="s">
        <v>53</v>
      </c>
      <c r="B6" s="233"/>
      <c r="C6" s="233"/>
      <c r="D6" s="233"/>
      <c r="E6" s="233"/>
      <c r="F6" s="233"/>
      <c r="G6" s="233"/>
      <c r="H6" s="233"/>
      <c r="I6" s="233"/>
      <c r="J6" s="233"/>
      <c r="K6" s="233"/>
      <c r="L6" s="233"/>
      <c r="M6" s="233"/>
      <c r="N6" s="233"/>
      <c r="O6" s="233"/>
      <c r="P6" s="233"/>
      <c r="Q6" s="233"/>
      <c r="R6" s="233"/>
      <c r="S6" s="233"/>
      <c r="T6" s="233"/>
      <c r="U6" s="233"/>
      <c r="V6" s="233"/>
      <c r="W6" s="233"/>
      <c r="X6" s="233"/>
      <c r="Y6" s="233"/>
    </row>
    <row r="7" spans="1:25" x14ac:dyDescent="0.35">
      <c r="A7" s="39" t="s">
        <v>208</v>
      </c>
      <c r="B7" s="32">
        <f t="shared" ref="B7:Y7" ca="1" si="0">SUM(B8:B9)</f>
        <v>0</v>
      </c>
      <c r="C7" s="48">
        <f t="shared" si="0"/>
        <v>0</v>
      </c>
      <c r="D7" s="32">
        <f t="shared" si="0"/>
        <v>0</v>
      </c>
      <c r="E7" s="48">
        <f t="shared" si="0"/>
        <v>0</v>
      </c>
      <c r="F7" s="32">
        <f t="shared" si="0"/>
        <v>0</v>
      </c>
      <c r="G7" s="48">
        <f t="shared" si="0"/>
        <v>0</v>
      </c>
      <c r="H7" s="32">
        <f t="shared" si="0"/>
        <v>0</v>
      </c>
      <c r="I7" s="48">
        <f t="shared" si="0"/>
        <v>0</v>
      </c>
      <c r="J7" s="32">
        <f t="shared" si="0"/>
        <v>0</v>
      </c>
      <c r="K7" s="48">
        <f t="shared" si="0"/>
        <v>0</v>
      </c>
      <c r="L7" s="32">
        <f t="shared" si="0"/>
        <v>0</v>
      </c>
      <c r="M7" s="48">
        <f t="shared" si="0"/>
        <v>0</v>
      </c>
      <c r="N7" s="32">
        <f t="shared" si="0"/>
        <v>0</v>
      </c>
      <c r="O7" s="48">
        <f t="shared" si="0"/>
        <v>0</v>
      </c>
      <c r="P7" s="32">
        <f t="shared" si="0"/>
        <v>0</v>
      </c>
      <c r="Q7" s="48">
        <f t="shared" si="0"/>
        <v>0</v>
      </c>
      <c r="R7" s="32">
        <f t="shared" si="0"/>
        <v>0</v>
      </c>
      <c r="S7" s="48">
        <f t="shared" si="0"/>
        <v>0</v>
      </c>
      <c r="T7" s="32">
        <f t="shared" si="0"/>
        <v>0</v>
      </c>
      <c r="U7" s="48">
        <f t="shared" si="0"/>
        <v>0</v>
      </c>
      <c r="V7" s="32">
        <f t="shared" si="0"/>
        <v>0</v>
      </c>
      <c r="W7" s="48">
        <f t="shared" si="0"/>
        <v>0</v>
      </c>
      <c r="X7" s="32">
        <f t="shared" si="0"/>
        <v>0</v>
      </c>
      <c r="Y7" s="48">
        <f t="shared" si="0"/>
        <v>0</v>
      </c>
    </row>
    <row r="8" spans="1:25" outlineLevel="1" x14ac:dyDescent="0.35">
      <c r="A8" s="37" t="s">
        <v>233</v>
      </c>
      <c r="B8" s="291">
        <f>'Assumptions &amp; Targets'!$D$34*'Budget Output- Monthly'!C20</f>
        <v>0</v>
      </c>
      <c r="C8" s="234"/>
      <c r="D8" s="291">
        <f>'Assumptions &amp; Targets'!$D$34*'Budget Output- Monthly'!F20</f>
        <v>0</v>
      </c>
      <c r="E8" s="234"/>
      <c r="F8" s="291">
        <f>'Assumptions &amp; Targets'!$D$34*'Budget Output- Monthly'!I20</f>
        <v>0</v>
      </c>
      <c r="G8" s="234"/>
      <c r="H8" s="291">
        <f>'Assumptions &amp; Targets'!$D$34*'Budget Output- Monthly'!L20</f>
        <v>0</v>
      </c>
      <c r="I8" s="234"/>
      <c r="J8" s="291">
        <f>'Assumptions &amp; Targets'!$D$34*'Budget Output- Monthly'!O20</f>
        <v>0</v>
      </c>
      <c r="K8" s="234"/>
      <c r="L8" s="291">
        <f>'Assumptions &amp; Targets'!$D$34*'Budget Output- Monthly'!R20</f>
        <v>0</v>
      </c>
      <c r="M8" s="234"/>
      <c r="N8" s="291">
        <f>'Assumptions &amp; Targets'!$D$34*'Budget Output- Monthly'!U20</f>
        <v>0</v>
      </c>
      <c r="O8" s="234"/>
      <c r="P8" s="291">
        <f>'Assumptions &amp; Targets'!$D$34*'Budget Output- Monthly'!X20</f>
        <v>0</v>
      </c>
      <c r="Q8" s="234"/>
      <c r="R8" s="291">
        <f>'Assumptions &amp; Targets'!$D$34*'Budget Output- Monthly'!AA20</f>
        <v>0</v>
      </c>
      <c r="S8" s="234"/>
      <c r="T8" s="291">
        <f>'Assumptions &amp; Targets'!$D$34*'Budget Output- Monthly'!AD20</f>
        <v>0</v>
      </c>
      <c r="U8" s="234"/>
      <c r="V8" s="291">
        <f>'Assumptions &amp; Targets'!$D$34*'Budget Output- Monthly'!AG20</f>
        <v>0</v>
      </c>
      <c r="W8" s="234"/>
      <c r="X8" s="291">
        <f>'Assumptions &amp; Targets'!$D$34*'Budget Output- Monthly'!AJ20</f>
        <v>0</v>
      </c>
      <c r="Y8" s="234"/>
    </row>
    <row r="9" spans="1:25" outlineLevel="1" x14ac:dyDescent="0.35">
      <c r="A9" s="38" t="s">
        <v>230</v>
      </c>
      <c r="B9" s="291">
        <f ca="1">'Cashflow Feeder'!B7</f>
        <v>0</v>
      </c>
      <c r="C9" s="290"/>
      <c r="D9" s="291">
        <f>'Cashflow Feeder'!C7</f>
        <v>0</v>
      </c>
      <c r="E9" s="290"/>
      <c r="F9" s="291">
        <f>'Cashflow Feeder'!D7</f>
        <v>0</v>
      </c>
      <c r="G9" s="290"/>
      <c r="H9" s="291">
        <f>'Cashflow Feeder'!E7</f>
        <v>0</v>
      </c>
      <c r="I9" s="290"/>
      <c r="J9" s="291">
        <f>'Cashflow Feeder'!F7</f>
        <v>0</v>
      </c>
      <c r="K9" s="290"/>
      <c r="L9" s="291">
        <f>'Cashflow Feeder'!G7</f>
        <v>0</v>
      </c>
      <c r="M9" s="290"/>
      <c r="N9" s="291">
        <f>'Cashflow Feeder'!H7</f>
        <v>0</v>
      </c>
      <c r="O9" s="290"/>
      <c r="P9" s="291">
        <f>'Cashflow Feeder'!I7</f>
        <v>0</v>
      </c>
      <c r="Q9" s="290"/>
      <c r="R9" s="291">
        <f>'Cashflow Feeder'!J7</f>
        <v>0</v>
      </c>
      <c r="S9" s="290"/>
      <c r="T9" s="291">
        <f>'Cashflow Feeder'!K7</f>
        <v>0</v>
      </c>
      <c r="U9" s="290"/>
      <c r="V9" s="291">
        <f>'Cashflow Feeder'!L7</f>
        <v>0</v>
      </c>
      <c r="W9" s="290"/>
      <c r="X9" s="291">
        <f>'Cashflow Feeder'!M7</f>
        <v>0</v>
      </c>
      <c r="Y9" s="290"/>
    </row>
    <row r="10" spans="1:25" x14ac:dyDescent="0.35">
      <c r="A10" s="162"/>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row>
    <row r="11" spans="1:25" x14ac:dyDescent="0.35">
      <c r="A11" s="39" t="s">
        <v>209</v>
      </c>
      <c r="B11" s="292">
        <f t="shared" ref="B11:Y11" si="1">SUM(B12:B14)</f>
        <v>0</v>
      </c>
      <c r="C11" s="48">
        <f t="shared" si="1"/>
        <v>0</v>
      </c>
      <c r="D11" s="292">
        <f t="shared" si="1"/>
        <v>0</v>
      </c>
      <c r="E11" s="48">
        <f t="shared" si="1"/>
        <v>0</v>
      </c>
      <c r="F11" s="292">
        <f t="shared" si="1"/>
        <v>0</v>
      </c>
      <c r="G11" s="48">
        <f t="shared" si="1"/>
        <v>0</v>
      </c>
      <c r="H11" s="292">
        <f t="shared" si="1"/>
        <v>0</v>
      </c>
      <c r="I11" s="48">
        <f t="shared" si="1"/>
        <v>0</v>
      </c>
      <c r="J11" s="292">
        <f t="shared" si="1"/>
        <v>0</v>
      </c>
      <c r="K11" s="48">
        <f t="shared" si="1"/>
        <v>0</v>
      </c>
      <c r="L11" s="292">
        <f t="shared" si="1"/>
        <v>0</v>
      </c>
      <c r="M11" s="48">
        <f t="shared" si="1"/>
        <v>0</v>
      </c>
      <c r="N11" s="292">
        <f t="shared" si="1"/>
        <v>0</v>
      </c>
      <c r="O11" s="48">
        <f t="shared" si="1"/>
        <v>0</v>
      </c>
      <c r="P11" s="292">
        <f t="shared" si="1"/>
        <v>0</v>
      </c>
      <c r="Q11" s="48">
        <f t="shared" si="1"/>
        <v>0</v>
      </c>
      <c r="R11" s="292">
        <f t="shared" si="1"/>
        <v>0</v>
      </c>
      <c r="S11" s="48">
        <f t="shared" si="1"/>
        <v>0</v>
      </c>
      <c r="T11" s="292">
        <f t="shared" si="1"/>
        <v>0</v>
      </c>
      <c r="U11" s="48">
        <f t="shared" si="1"/>
        <v>0</v>
      </c>
      <c r="V11" s="292">
        <f t="shared" si="1"/>
        <v>0</v>
      </c>
      <c r="W11" s="48">
        <f t="shared" si="1"/>
        <v>0</v>
      </c>
      <c r="X11" s="292">
        <f t="shared" si="1"/>
        <v>0</v>
      </c>
      <c r="Y11" s="48">
        <f t="shared" si="1"/>
        <v>0</v>
      </c>
    </row>
    <row r="12" spans="1:25" outlineLevel="1" x14ac:dyDescent="0.35">
      <c r="A12" s="40" t="s">
        <v>63</v>
      </c>
      <c r="B12" s="293">
        <f>'Assumptions &amp; Targets'!D119</f>
        <v>0</v>
      </c>
      <c r="C12" s="234"/>
      <c r="D12" s="293">
        <f>'Assumptions &amp; Targets'!E119</f>
        <v>0</v>
      </c>
      <c r="E12" s="234"/>
      <c r="F12" s="293">
        <f>'Assumptions &amp; Targets'!F119</f>
        <v>0</v>
      </c>
      <c r="G12" s="234"/>
      <c r="H12" s="293">
        <f>'Assumptions &amp; Targets'!G119</f>
        <v>0</v>
      </c>
      <c r="I12" s="234"/>
      <c r="J12" s="293">
        <f>'Assumptions &amp; Targets'!H119</f>
        <v>0</v>
      </c>
      <c r="K12" s="234"/>
      <c r="L12" s="293">
        <f>'Assumptions &amp; Targets'!I119</f>
        <v>0</v>
      </c>
      <c r="M12" s="234"/>
      <c r="N12" s="293">
        <f>'Assumptions &amp; Targets'!J119</f>
        <v>0</v>
      </c>
      <c r="O12" s="234"/>
      <c r="P12" s="293">
        <f>'Assumptions &amp; Targets'!K119</f>
        <v>0</v>
      </c>
      <c r="Q12" s="234"/>
      <c r="R12" s="293">
        <f>'Assumptions &amp; Targets'!L119</f>
        <v>0</v>
      </c>
      <c r="S12" s="234"/>
      <c r="T12" s="293">
        <f>'Assumptions &amp; Targets'!M119</f>
        <v>0</v>
      </c>
      <c r="U12" s="234"/>
      <c r="V12" s="293">
        <f>'Assumptions &amp; Targets'!N119</f>
        <v>0</v>
      </c>
      <c r="W12" s="234"/>
      <c r="X12" s="293">
        <f>'Assumptions &amp; Targets'!O119</f>
        <v>0</v>
      </c>
      <c r="Y12" s="234"/>
    </row>
    <row r="13" spans="1:25" outlineLevel="1" x14ac:dyDescent="0.35">
      <c r="A13" s="38" t="s">
        <v>64</v>
      </c>
      <c r="B13" s="294">
        <f>IF(AND($A$2='Loan 1'!$H$3,'Loan 1'!$H$4=1),Loan_Amount,0)+IF(AND($A$2='Loan 2'!$H$3,'Loan 2'!$H$4=1),'Loan 2'!Loan_Amount,0)+IF(AND($A$2='Loan 3'!$H$3,'Loan 3'!$H$4=1),'Loan 3'!Loan_Amount,0)+IF(AND($A$2='Loan 4'!$H$3,'Loan 4'!$H$4=1),'Loan 4'!Loan_Amount,0)</f>
        <v>0</v>
      </c>
      <c r="C13" s="234"/>
      <c r="D13" s="294">
        <f>IF(AND($A$2='Loan 1'!$H$3,'Loan 1'!$H$4=2),Loan_Amount,0)+IF(AND($A$2='Loan 2'!$H$3,'Loan 2'!$H$4=2),'Loan 2'!Loan_Amount,0)+IF(AND($A$2='Loan 3'!$H$3,'Loan 3'!$H$4=2),'Loan 3'!Loan_Amount,0)+IF(AND($A$2='Loan 4'!$H$3,'Loan 4'!$H$4=2),'Loan 4'!Loan_Amount,0)</f>
        <v>0</v>
      </c>
      <c r="E13" s="234"/>
      <c r="F13" s="294">
        <f>IF(AND($A$2='Loan 1'!$H$3,'Loan 1'!$H$4=3),Loan_Amount,0)+IF(AND($A$2='Loan 2'!$H$3,'Loan 2'!$H$4=3),'Loan 2'!Loan_Amount,0)+IF(AND($A$2='Loan 3'!$H$3,'Loan 3'!$H$4=3),'Loan 3'!Loan_Amount,0)+IF(AND($A$2='Loan 4'!$H$3,'Loan 4'!$H$4=3),'Loan 4'!Loan_Amount,0)</f>
        <v>0</v>
      </c>
      <c r="G13" s="234"/>
      <c r="H13" s="294">
        <f>IF(AND($A$2='Loan 1'!$H$3,'Loan 1'!$H$4=4),Loan_Amount,0)+IF(AND($A$2='Loan 2'!$H$3,'Loan 2'!$H$4=4),'Loan 2'!Loan_Amount,0)+IF(AND($A$2='Loan 3'!$H$3,'Loan 3'!$H$4=4),'Loan 3'!Loan_Amount,0)+IF(AND($A$2='Loan 4'!$H$3,'Loan 4'!$H$4=4),'Loan 4'!Loan_Amount,0)</f>
        <v>0</v>
      </c>
      <c r="I13" s="234"/>
      <c r="J13" s="294">
        <f>IF(AND($A$2='Loan 1'!$H$3,'Loan 1'!$H$4=5),Loan_Amount,0)+IF(AND($A$2='Loan 2'!$H$3,'Loan 2'!$H$4=5),'Loan 2'!Loan_Amount,0)+IF(AND($A$2='Loan 3'!$H$3,'Loan 3'!$H$4=5),'Loan 3'!Loan_Amount,0)+IF(AND($A$2='Loan 4'!$H$3,'Loan 4'!$H$4=5),'Loan 4'!Loan_Amount,0)</f>
        <v>0</v>
      </c>
      <c r="K13" s="234"/>
      <c r="L13" s="294">
        <f>IF(AND($A$2='Loan 1'!$H$3,'Loan 1'!$H$4=6),Loan_Amount,0)+IF(AND($A$2='Loan 2'!$H$3,'Loan 2'!$H$4=6),'Loan 2'!Loan_Amount,0)+IF(AND($A$2='Loan 3'!$H$3,'Loan 3'!$H$4=6),'Loan 3'!Loan_Amount,0)+IF(AND($A$2='Loan 4'!$H$3,'Loan 4'!$H$4=6),'Loan 4'!Loan_Amount,0)</f>
        <v>0</v>
      </c>
      <c r="M13" s="234"/>
      <c r="N13" s="294">
        <f>IF(AND($A$2='Loan 1'!$H$3,'Loan 1'!$H$4=7),Loan_Amount,0)+IF(AND($A$2='Loan 2'!$H$3,'Loan 2'!$H$4=7),'Loan 2'!Loan_Amount,0)+IF(AND($A$2='Loan 3'!$H$3,'Loan 3'!$H$4=7),'Loan 3'!Loan_Amount,0)+IF(AND($A$2='Loan 4'!$H$3,'Loan 4'!$H$4=7),'Loan 4'!Loan_Amount,0)</f>
        <v>0</v>
      </c>
      <c r="O13" s="234"/>
      <c r="P13" s="294">
        <f>IF(AND($A$2='Loan 1'!$H$3,'Loan 1'!$H$4=8),Loan_Amount,0)+IF(AND($A$2='Loan 2'!$H$3,'Loan 2'!$H$4=8),'Loan 2'!Loan_Amount,0)+IF(AND($A$2='Loan 3'!$H$3,'Loan 3'!$H$4=8),'Loan 3'!Loan_Amount,0)+IF(AND($A$2='Loan 4'!$H$3,'Loan 4'!$H$4=8),'Loan 4'!Loan_Amount,0)</f>
        <v>0</v>
      </c>
      <c r="Q13" s="234"/>
      <c r="R13" s="294">
        <f>IF(AND($A$2='Loan 1'!$H$3,'Loan 1'!$H$4=9),Loan_Amount,0)+IF(AND($A$2='Loan 2'!$H$3,'Loan 2'!$H$4=9),'Loan 2'!Loan_Amount,0)+IF(AND($A$2='Loan 3'!$H$3,'Loan 3'!$H$4=9),'Loan 3'!Loan_Amount,0)+IF(AND($A$2='Loan 4'!$H$3,'Loan 4'!$H$4=9),'Loan 4'!Loan_Amount,0)</f>
        <v>0</v>
      </c>
      <c r="S13" s="234"/>
      <c r="T13" s="294">
        <f>IF(AND($A$2='Loan 1'!$H$3,'Loan 1'!$H$4=10),Loan_Amount,0)+IF(AND($A$2='Loan 2'!$H$3,'Loan 2'!$H$4=10),'Loan 2'!Loan_Amount,0)+IF(AND($A$2='Loan 3'!$H$3,'Loan 3'!$H$4=10),'Loan 3'!Loan_Amount,0)+IF(AND($A$2='Loan 4'!$H$3,'Loan 4'!$H$4=10),'Loan 4'!Loan_Amount,0)</f>
        <v>0</v>
      </c>
      <c r="U13" s="234"/>
      <c r="V13" s="294">
        <f>IF(AND($A$2='Loan 1'!$H$3,'Loan 1'!$H$4=11),Loan_Amount,0)+IF(AND($A$2='Loan 2'!$H$3,'Loan 2'!$H$4=11),'Loan 2'!Loan_Amount,0)+IF(AND($A$2='Loan 3'!$H$3,'Loan 3'!$H$4=11),'Loan 3'!Loan_Amount,0)+IF(AND($A$2='Loan 4'!$H$3,'Loan 4'!$H$4=11),'Loan 4'!Loan_Amount,0)</f>
        <v>0</v>
      </c>
      <c r="W13" s="234"/>
      <c r="X13" s="294">
        <f>IF(AND($A$2='Loan 1'!$H$3,'Loan 1'!$H$4=12),Loan_Amount,0)+IF(AND($A$2='Loan 2'!$H$3,'Loan 2'!$H$4=12),'Loan 2'!Loan_Amount,0)+IF(AND($A$2='Loan 3'!$H$3,'Loan 3'!$H$4=12),'Loan 3'!Loan_Amount,0)+IF(AND($A$2='Loan 4'!$H$3,'Loan 4'!$H$4=12),'Loan 4'!Loan_Amount,0)</f>
        <v>0</v>
      </c>
      <c r="Y13" s="234"/>
    </row>
    <row r="14" spans="1:25" outlineLevel="1" x14ac:dyDescent="0.35">
      <c r="A14" s="38" t="s">
        <v>54</v>
      </c>
      <c r="B14" s="295">
        <f>'Assumptions &amp; Targets'!D120</f>
        <v>0</v>
      </c>
      <c r="C14" s="234"/>
      <c r="D14" s="295">
        <f>'Assumptions &amp; Targets'!E120</f>
        <v>0</v>
      </c>
      <c r="E14" s="234"/>
      <c r="F14" s="295">
        <f>'Assumptions &amp; Targets'!F120</f>
        <v>0</v>
      </c>
      <c r="G14" s="234"/>
      <c r="H14" s="295">
        <f>'Assumptions &amp; Targets'!G120</f>
        <v>0</v>
      </c>
      <c r="I14" s="234"/>
      <c r="J14" s="295">
        <f>'Assumptions &amp; Targets'!H120</f>
        <v>0</v>
      </c>
      <c r="K14" s="234"/>
      <c r="L14" s="295">
        <f>'Assumptions &amp; Targets'!I120</f>
        <v>0</v>
      </c>
      <c r="M14" s="234"/>
      <c r="N14" s="295">
        <f>'Assumptions &amp; Targets'!J120</f>
        <v>0</v>
      </c>
      <c r="O14" s="234"/>
      <c r="P14" s="295">
        <f>'Assumptions &amp; Targets'!K120</f>
        <v>0</v>
      </c>
      <c r="Q14" s="234"/>
      <c r="R14" s="295">
        <f>'Assumptions &amp; Targets'!L120</f>
        <v>0</v>
      </c>
      <c r="S14" s="234"/>
      <c r="T14" s="295">
        <f>'Assumptions &amp; Targets'!M120</f>
        <v>0</v>
      </c>
      <c r="U14" s="234"/>
      <c r="V14" s="295">
        <f>'Assumptions &amp; Targets'!N120</f>
        <v>0</v>
      </c>
      <c r="W14" s="234"/>
      <c r="X14" s="295">
        <f>'Assumptions &amp; Targets'!O120</f>
        <v>0</v>
      </c>
      <c r="Y14" s="234"/>
    </row>
    <row r="15" spans="1:25" x14ac:dyDescent="0.35">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row>
    <row r="16" spans="1:25" x14ac:dyDescent="0.35">
      <c r="A16" s="41" t="s">
        <v>65</v>
      </c>
      <c r="B16" s="32">
        <f t="shared" ref="B16:Y16" ca="1" si="2">B7+B11</f>
        <v>0</v>
      </c>
      <c r="C16" s="48">
        <f t="shared" si="2"/>
        <v>0</v>
      </c>
      <c r="D16" s="32">
        <f t="shared" si="2"/>
        <v>0</v>
      </c>
      <c r="E16" s="48">
        <f t="shared" si="2"/>
        <v>0</v>
      </c>
      <c r="F16" s="32">
        <f t="shared" si="2"/>
        <v>0</v>
      </c>
      <c r="G16" s="48">
        <f t="shared" si="2"/>
        <v>0</v>
      </c>
      <c r="H16" s="32">
        <f t="shared" si="2"/>
        <v>0</v>
      </c>
      <c r="I16" s="48">
        <f t="shared" si="2"/>
        <v>0</v>
      </c>
      <c r="J16" s="32">
        <f t="shared" si="2"/>
        <v>0</v>
      </c>
      <c r="K16" s="48">
        <f t="shared" si="2"/>
        <v>0</v>
      </c>
      <c r="L16" s="32">
        <f t="shared" si="2"/>
        <v>0</v>
      </c>
      <c r="M16" s="48">
        <f t="shared" si="2"/>
        <v>0</v>
      </c>
      <c r="N16" s="32">
        <f t="shared" si="2"/>
        <v>0</v>
      </c>
      <c r="O16" s="48">
        <f t="shared" si="2"/>
        <v>0</v>
      </c>
      <c r="P16" s="32">
        <f t="shared" si="2"/>
        <v>0</v>
      </c>
      <c r="Q16" s="48">
        <f t="shared" si="2"/>
        <v>0</v>
      </c>
      <c r="R16" s="32">
        <f t="shared" si="2"/>
        <v>0</v>
      </c>
      <c r="S16" s="48">
        <f t="shared" si="2"/>
        <v>0</v>
      </c>
      <c r="T16" s="32">
        <f t="shared" si="2"/>
        <v>0</v>
      </c>
      <c r="U16" s="48">
        <f t="shared" si="2"/>
        <v>0</v>
      </c>
      <c r="V16" s="32">
        <f t="shared" si="2"/>
        <v>0</v>
      </c>
      <c r="W16" s="48">
        <f t="shared" si="2"/>
        <v>0</v>
      </c>
      <c r="X16" s="32">
        <f t="shared" si="2"/>
        <v>0</v>
      </c>
      <c r="Y16" s="48">
        <f t="shared" si="2"/>
        <v>0</v>
      </c>
    </row>
    <row r="17" spans="1:26" ht="17.5" thickBot="1" x14ac:dyDescent="0.4">
      <c r="A17" s="180" t="s">
        <v>83</v>
      </c>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row>
    <row r="18" spans="1:26" x14ac:dyDescent="0.35">
      <c r="A18" s="39" t="s">
        <v>84</v>
      </c>
      <c r="B18" s="32">
        <f ca="1">SUM(B19:B24)</f>
        <v>0</v>
      </c>
      <c r="C18" s="48">
        <f>SUM(C19:C24)</f>
        <v>0</v>
      </c>
      <c r="D18" s="32">
        <f t="shared" ref="D18:X18" si="3">SUM(D19:D19)</f>
        <v>0</v>
      </c>
      <c r="E18" s="48">
        <f>SUM(E19:E24)</f>
        <v>0</v>
      </c>
      <c r="F18" s="32">
        <f t="shared" si="3"/>
        <v>0</v>
      </c>
      <c r="G18" s="48">
        <f>SUM(G19:G24)</f>
        <v>0</v>
      </c>
      <c r="H18" s="32">
        <f t="shared" si="3"/>
        <v>0</v>
      </c>
      <c r="I18" s="48">
        <f>SUM(I19:I24)</f>
        <v>0</v>
      </c>
      <c r="J18" s="32">
        <f t="shared" si="3"/>
        <v>0</v>
      </c>
      <c r="K18" s="48">
        <f>SUM(K19:K24)</f>
        <v>0</v>
      </c>
      <c r="L18" s="32">
        <f t="shared" si="3"/>
        <v>0</v>
      </c>
      <c r="M18" s="48">
        <f>SUM(M19:M24)</f>
        <v>0</v>
      </c>
      <c r="N18" s="32">
        <f t="shared" si="3"/>
        <v>0</v>
      </c>
      <c r="O18" s="48">
        <f>SUM(O19:O24)</f>
        <v>0</v>
      </c>
      <c r="P18" s="32">
        <f t="shared" si="3"/>
        <v>0</v>
      </c>
      <c r="Q18" s="48">
        <f>SUM(Q19:Q24)</f>
        <v>0</v>
      </c>
      <c r="R18" s="32">
        <f t="shared" si="3"/>
        <v>0</v>
      </c>
      <c r="S18" s="48">
        <f>SUM(S19:S24)</f>
        <v>0</v>
      </c>
      <c r="T18" s="32">
        <f t="shared" si="3"/>
        <v>0</v>
      </c>
      <c r="U18" s="48">
        <f>SUM(U19:U24)</f>
        <v>0</v>
      </c>
      <c r="V18" s="32">
        <f t="shared" si="3"/>
        <v>0</v>
      </c>
      <c r="W18" s="48">
        <f>SUM(W19:W24)</f>
        <v>0</v>
      </c>
      <c r="X18" s="32">
        <f t="shared" si="3"/>
        <v>0</v>
      </c>
      <c r="Y18" s="48">
        <f>SUM(Y19:Y24)</f>
        <v>0</v>
      </c>
    </row>
    <row r="19" spans="1:26" outlineLevel="1" x14ac:dyDescent="0.35">
      <c r="A19" s="163" t="s">
        <v>23</v>
      </c>
      <c r="B19" s="296">
        <f ca="1">'Cashflow Feeder'!B12</f>
        <v>0</v>
      </c>
      <c r="C19" s="234"/>
      <c r="D19" s="296">
        <f>'Cashflow Feeder'!C12</f>
        <v>0</v>
      </c>
      <c r="E19" s="234"/>
      <c r="F19" s="296">
        <f>'Cashflow Feeder'!D12</f>
        <v>0</v>
      </c>
      <c r="G19" s="234"/>
      <c r="H19" s="296">
        <f>'Cashflow Feeder'!E12</f>
        <v>0</v>
      </c>
      <c r="I19" s="234"/>
      <c r="J19" s="296">
        <f>'Cashflow Feeder'!F12</f>
        <v>0</v>
      </c>
      <c r="K19" s="234"/>
      <c r="L19" s="296">
        <f>'Cashflow Feeder'!G12</f>
        <v>0</v>
      </c>
      <c r="M19" s="234"/>
      <c r="N19" s="296">
        <f>'Cashflow Feeder'!H12</f>
        <v>0</v>
      </c>
      <c r="O19" s="234"/>
      <c r="P19" s="296">
        <f>'Cashflow Feeder'!I12</f>
        <v>0</v>
      </c>
      <c r="Q19" s="234"/>
      <c r="R19" s="296">
        <f>'Cashflow Feeder'!J12</f>
        <v>0</v>
      </c>
      <c r="S19" s="234"/>
      <c r="T19" s="296">
        <f>'Cashflow Feeder'!K12</f>
        <v>0</v>
      </c>
      <c r="U19" s="234"/>
      <c r="V19" s="296">
        <f>'Cashflow Feeder'!L12</f>
        <v>0</v>
      </c>
      <c r="W19" s="234"/>
      <c r="X19" s="296">
        <f>'Cashflow Feeder'!M12</f>
        <v>0</v>
      </c>
      <c r="Y19" s="234"/>
    </row>
    <row r="20" spans="1:26" outlineLevel="1" x14ac:dyDescent="0.35">
      <c r="A20" s="172" t="s">
        <v>132</v>
      </c>
      <c r="B20" s="293">
        <f ca="1">'Budget Output- Monthly'!C40</f>
        <v>0</v>
      </c>
      <c r="C20" s="234"/>
      <c r="D20" s="293">
        <f ca="1">'Budget Output- Monthly'!F40</f>
        <v>0</v>
      </c>
      <c r="E20" s="234"/>
      <c r="F20" s="293">
        <f ca="1">'Budget Output- Monthly'!I40</f>
        <v>0</v>
      </c>
      <c r="G20" s="234"/>
      <c r="H20" s="293">
        <f ca="1">'Budget Output- Monthly'!L40</f>
        <v>0</v>
      </c>
      <c r="I20" s="234"/>
      <c r="J20" s="293">
        <f ca="1">'Budget Output- Monthly'!O40</f>
        <v>0</v>
      </c>
      <c r="K20" s="234"/>
      <c r="L20" s="293">
        <f ca="1">'Budget Output- Monthly'!R40</f>
        <v>0</v>
      </c>
      <c r="M20" s="234"/>
      <c r="N20" s="293">
        <f ca="1">'Budget Output- Monthly'!U40</f>
        <v>0</v>
      </c>
      <c r="O20" s="234"/>
      <c r="P20" s="293">
        <f ca="1">'Budget Output- Monthly'!X40</f>
        <v>0</v>
      </c>
      <c r="Q20" s="234"/>
      <c r="R20" s="293">
        <f ca="1">'Budget Output- Monthly'!AA40</f>
        <v>0</v>
      </c>
      <c r="S20" s="234"/>
      <c r="T20" s="293">
        <f ca="1">'Budget Output- Monthly'!AD40</f>
        <v>0</v>
      </c>
      <c r="U20" s="234"/>
      <c r="V20" s="293">
        <f ca="1">'Budget Output- Monthly'!AG40</f>
        <v>0</v>
      </c>
      <c r="W20" s="234"/>
      <c r="X20" s="293">
        <f ca="1">'Budget Output- Monthly'!AJ40</f>
        <v>0</v>
      </c>
      <c r="Y20" s="234"/>
    </row>
    <row r="21" spans="1:26" outlineLevel="1" x14ac:dyDescent="0.35">
      <c r="A21" s="173" t="s">
        <v>135</v>
      </c>
      <c r="B21" s="293">
        <f ca="1">'Budget Output- Monthly'!C41</f>
        <v>0</v>
      </c>
      <c r="C21" s="234"/>
      <c r="D21" s="293">
        <f ca="1">'Budget Output- Monthly'!F41</f>
        <v>0</v>
      </c>
      <c r="E21" s="234"/>
      <c r="F21" s="293">
        <f ca="1">'Budget Output- Monthly'!I41</f>
        <v>0</v>
      </c>
      <c r="G21" s="234"/>
      <c r="H21" s="293">
        <f ca="1">'Budget Output- Monthly'!L41</f>
        <v>0</v>
      </c>
      <c r="I21" s="234"/>
      <c r="J21" s="293">
        <f ca="1">'Budget Output- Monthly'!O41</f>
        <v>0</v>
      </c>
      <c r="K21" s="234"/>
      <c r="L21" s="293">
        <f ca="1">'Budget Output- Monthly'!R41</f>
        <v>0</v>
      </c>
      <c r="M21" s="234"/>
      <c r="N21" s="293">
        <f ca="1">'Budget Output- Monthly'!U41</f>
        <v>0</v>
      </c>
      <c r="O21" s="234"/>
      <c r="P21" s="293">
        <f ca="1">'Budget Output- Monthly'!X41</f>
        <v>0</v>
      </c>
      <c r="Q21" s="234"/>
      <c r="R21" s="293">
        <f ca="1">'Budget Output- Monthly'!AA41</f>
        <v>0</v>
      </c>
      <c r="S21" s="234"/>
      <c r="T21" s="293">
        <f ca="1">'Budget Output- Monthly'!AD41</f>
        <v>0</v>
      </c>
      <c r="U21" s="234"/>
      <c r="V21" s="293">
        <f ca="1">'Budget Output- Monthly'!AG41</f>
        <v>0</v>
      </c>
      <c r="W21" s="234"/>
      <c r="X21" s="293">
        <f ca="1">'Budget Output- Monthly'!AJ41</f>
        <v>0</v>
      </c>
      <c r="Y21" s="234"/>
    </row>
    <row r="22" spans="1:26" outlineLevel="1" x14ac:dyDescent="0.35">
      <c r="A22" s="174" t="s">
        <v>133</v>
      </c>
      <c r="B22" s="293">
        <f ca="1">'Budget Output- Monthly'!C42</f>
        <v>0</v>
      </c>
      <c r="C22" s="234"/>
      <c r="D22" s="293">
        <f ca="1">'Budget Output- Monthly'!F42</f>
        <v>0</v>
      </c>
      <c r="E22" s="234"/>
      <c r="F22" s="293">
        <f ca="1">'Budget Output- Monthly'!I42</f>
        <v>0</v>
      </c>
      <c r="G22" s="234"/>
      <c r="H22" s="293">
        <f ca="1">'Budget Output- Monthly'!L42</f>
        <v>0</v>
      </c>
      <c r="I22" s="234"/>
      <c r="J22" s="293">
        <f ca="1">'Budget Output- Monthly'!O42</f>
        <v>0</v>
      </c>
      <c r="K22" s="234"/>
      <c r="L22" s="293">
        <f ca="1">'Budget Output- Monthly'!R42</f>
        <v>0</v>
      </c>
      <c r="M22" s="234"/>
      <c r="N22" s="293">
        <f ca="1">'Budget Output- Monthly'!U42</f>
        <v>0</v>
      </c>
      <c r="O22" s="234"/>
      <c r="P22" s="293">
        <f ca="1">'Budget Output- Monthly'!X42</f>
        <v>0</v>
      </c>
      <c r="Q22" s="234"/>
      <c r="R22" s="293">
        <f ca="1">'Budget Output- Monthly'!AA42</f>
        <v>0</v>
      </c>
      <c r="S22" s="234"/>
      <c r="T22" s="293">
        <f ca="1">'Budget Output- Monthly'!AD42</f>
        <v>0</v>
      </c>
      <c r="U22" s="234"/>
      <c r="V22" s="293">
        <f ca="1">'Budget Output- Monthly'!AG42</f>
        <v>0</v>
      </c>
      <c r="W22" s="234"/>
      <c r="X22" s="293">
        <f ca="1">'Budget Output- Monthly'!AJ42</f>
        <v>0</v>
      </c>
      <c r="Y22" s="234"/>
    </row>
    <row r="23" spans="1:26" outlineLevel="1" x14ac:dyDescent="0.35">
      <c r="A23" s="174" t="s">
        <v>134</v>
      </c>
      <c r="B23" s="293">
        <f ca="1">'Budget Output- Monthly'!C43</f>
        <v>0</v>
      </c>
      <c r="C23" s="234"/>
      <c r="D23" s="293">
        <f ca="1">'Budget Output- Monthly'!F43</f>
        <v>0</v>
      </c>
      <c r="E23" s="234"/>
      <c r="F23" s="293">
        <f ca="1">'Budget Output- Monthly'!I43</f>
        <v>0</v>
      </c>
      <c r="G23" s="234"/>
      <c r="H23" s="293">
        <f ca="1">'Budget Output- Monthly'!L43</f>
        <v>0</v>
      </c>
      <c r="I23" s="234"/>
      <c r="J23" s="293">
        <f ca="1">'Budget Output- Monthly'!O43</f>
        <v>0</v>
      </c>
      <c r="K23" s="234"/>
      <c r="L23" s="293">
        <f ca="1">'Budget Output- Monthly'!R43</f>
        <v>0</v>
      </c>
      <c r="M23" s="234"/>
      <c r="N23" s="293">
        <f ca="1">'Budget Output- Monthly'!U43</f>
        <v>0</v>
      </c>
      <c r="O23" s="234"/>
      <c r="P23" s="293">
        <f ca="1">'Budget Output- Monthly'!X43</f>
        <v>0</v>
      </c>
      <c r="Q23" s="234"/>
      <c r="R23" s="293">
        <f ca="1">'Budget Output- Monthly'!AA43</f>
        <v>0</v>
      </c>
      <c r="S23" s="234"/>
      <c r="T23" s="293">
        <f ca="1">'Budget Output- Monthly'!AD43</f>
        <v>0</v>
      </c>
      <c r="U23" s="234"/>
      <c r="V23" s="293">
        <f ca="1">'Budget Output- Monthly'!AG43</f>
        <v>0</v>
      </c>
      <c r="W23" s="234"/>
      <c r="X23" s="293">
        <f ca="1">'Budget Output- Monthly'!AJ43</f>
        <v>0</v>
      </c>
      <c r="Y23" s="234"/>
    </row>
    <row r="24" spans="1:26" outlineLevel="1" x14ac:dyDescent="0.35">
      <c r="A24" s="174" t="s">
        <v>212</v>
      </c>
      <c r="B24" s="293">
        <f>'Budget Output- Monthly'!C44</f>
        <v>0</v>
      </c>
      <c r="C24" s="234"/>
      <c r="D24" s="293">
        <f>'Budget Output- Monthly'!F44</f>
        <v>0</v>
      </c>
      <c r="E24" s="234"/>
      <c r="F24" s="293">
        <f>'Budget Output- Monthly'!I44</f>
        <v>0</v>
      </c>
      <c r="G24" s="234"/>
      <c r="H24" s="293">
        <f>'Budget Output- Monthly'!L44</f>
        <v>0</v>
      </c>
      <c r="I24" s="234"/>
      <c r="J24" s="293">
        <f>'Budget Output- Monthly'!O44</f>
        <v>0</v>
      </c>
      <c r="K24" s="234"/>
      <c r="L24" s="293">
        <f>'Budget Output- Monthly'!R44</f>
        <v>0</v>
      </c>
      <c r="M24" s="234"/>
      <c r="N24" s="293">
        <f>'Budget Output- Monthly'!U44</f>
        <v>0</v>
      </c>
      <c r="O24" s="234"/>
      <c r="P24" s="293">
        <f>'Budget Output- Monthly'!X44</f>
        <v>0</v>
      </c>
      <c r="Q24" s="234"/>
      <c r="R24" s="293">
        <f>'Budget Output- Monthly'!AA44</f>
        <v>0</v>
      </c>
      <c r="S24" s="234"/>
      <c r="T24" s="293">
        <f>'Budget Output- Monthly'!AD44</f>
        <v>0</v>
      </c>
      <c r="U24" s="234"/>
      <c r="V24" s="293">
        <f>'Budget Output- Monthly'!AG44</f>
        <v>0</v>
      </c>
      <c r="W24" s="234"/>
      <c r="X24" s="293">
        <f>'Budget Output- Monthly'!AJ44</f>
        <v>0</v>
      </c>
      <c r="Y24" s="234"/>
    </row>
    <row r="25" spans="1:26" x14ac:dyDescent="0.35">
      <c r="A25" s="164"/>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row>
    <row r="26" spans="1:26" x14ac:dyDescent="0.35">
      <c r="A26" s="39" t="s">
        <v>81</v>
      </c>
      <c r="B26" s="293">
        <f>'Assumptions &amp; Targets'!D125</f>
        <v>0</v>
      </c>
      <c r="C26" s="234"/>
      <c r="D26" s="293">
        <f>'Assumptions &amp; Targets'!E125</f>
        <v>0</v>
      </c>
      <c r="E26" s="234"/>
      <c r="F26" s="293">
        <f>'Assumptions &amp; Targets'!F125</f>
        <v>0</v>
      </c>
      <c r="G26" s="234"/>
      <c r="H26" s="293">
        <f>'Assumptions &amp; Targets'!G125</f>
        <v>0</v>
      </c>
      <c r="I26" s="234"/>
      <c r="J26" s="293">
        <f>'Assumptions &amp; Targets'!H125</f>
        <v>0</v>
      </c>
      <c r="K26" s="234"/>
      <c r="L26" s="293">
        <f>'Assumptions &amp; Targets'!I125</f>
        <v>0</v>
      </c>
      <c r="M26" s="234"/>
      <c r="N26" s="293">
        <f>'Assumptions &amp; Targets'!J125</f>
        <v>0</v>
      </c>
      <c r="O26" s="234"/>
      <c r="P26" s="293">
        <f>'Assumptions &amp; Targets'!K125</f>
        <v>0</v>
      </c>
      <c r="Q26" s="234"/>
      <c r="R26" s="293">
        <f>'Assumptions &amp; Targets'!L125</f>
        <v>0</v>
      </c>
      <c r="S26" s="234"/>
      <c r="T26" s="293">
        <f>'Assumptions &amp; Targets'!M125</f>
        <v>0</v>
      </c>
      <c r="U26" s="234"/>
      <c r="V26" s="293">
        <f>'Assumptions &amp; Targets'!N125</f>
        <v>0</v>
      </c>
      <c r="W26" s="234"/>
      <c r="X26" s="293">
        <f>'Assumptions &amp; Targets'!O125</f>
        <v>0</v>
      </c>
      <c r="Y26" s="234"/>
    </row>
    <row r="27" spans="1:26" x14ac:dyDescent="0.35">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row>
    <row r="28" spans="1:26" x14ac:dyDescent="0.35">
      <c r="A28" s="39" t="s">
        <v>82</v>
      </c>
      <c r="B28" s="292">
        <f t="shared" ref="B28:Y28" si="4">SUM(B29:B30)</f>
        <v>0</v>
      </c>
      <c r="C28" s="48">
        <f t="shared" si="4"/>
        <v>0</v>
      </c>
      <c r="D28" s="292">
        <f t="shared" si="4"/>
        <v>0</v>
      </c>
      <c r="E28" s="48">
        <f t="shared" si="4"/>
        <v>0</v>
      </c>
      <c r="F28" s="292">
        <f t="shared" si="4"/>
        <v>0</v>
      </c>
      <c r="G28" s="48">
        <f t="shared" si="4"/>
        <v>0</v>
      </c>
      <c r="H28" s="292">
        <f t="shared" si="4"/>
        <v>0</v>
      </c>
      <c r="I28" s="48">
        <f t="shared" si="4"/>
        <v>0</v>
      </c>
      <c r="J28" s="292">
        <f t="shared" si="4"/>
        <v>0</v>
      </c>
      <c r="K28" s="48">
        <f t="shared" si="4"/>
        <v>0</v>
      </c>
      <c r="L28" s="292">
        <f t="shared" si="4"/>
        <v>0</v>
      </c>
      <c r="M28" s="48">
        <f t="shared" si="4"/>
        <v>0</v>
      </c>
      <c r="N28" s="292">
        <f t="shared" si="4"/>
        <v>0</v>
      </c>
      <c r="O28" s="48">
        <f t="shared" si="4"/>
        <v>0</v>
      </c>
      <c r="P28" s="292">
        <f t="shared" si="4"/>
        <v>0</v>
      </c>
      <c r="Q28" s="48">
        <f t="shared" si="4"/>
        <v>0</v>
      </c>
      <c r="R28" s="292">
        <f t="shared" si="4"/>
        <v>0</v>
      </c>
      <c r="S28" s="48">
        <f t="shared" si="4"/>
        <v>0</v>
      </c>
      <c r="T28" s="292">
        <f t="shared" si="4"/>
        <v>0</v>
      </c>
      <c r="U28" s="48">
        <f t="shared" si="4"/>
        <v>0</v>
      </c>
      <c r="V28" s="292">
        <f t="shared" si="4"/>
        <v>0</v>
      </c>
      <c r="W28" s="48">
        <f t="shared" si="4"/>
        <v>0</v>
      </c>
      <c r="X28" s="292">
        <f t="shared" si="4"/>
        <v>0</v>
      </c>
      <c r="Y28" s="48">
        <f t="shared" si="4"/>
        <v>0</v>
      </c>
    </row>
    <row r="29" spans="1:26" outlineLevel="1" x14ac:dyDescent="0.35">
      <c r="A29" s="40" t="s">
        <v>79</v>
      </c>
      <c r="B29" s="293">
        <f>SUMIFS(Loan_1[Interest],Loan_1[Payment
Date],"&gt;="&amp;DATE($A$2,1,1),Loan_1[Payment
Date],"&lt;"&amp;DATE($A$2,2,1))+SUMIFS(Loan_2[Interest],Loan_2[Payment
Date],"&gt;="&amp;DATE($A$2,1,1),Loan_2[Payment
Date],"&lt;"&amp;DATE($A$2,2,1))+SUMIFS(Loan_3[Interest],Loan_3[Payment
Date],"&gt;="&amp;DATE($A$2,1,1),Loan_3[Payment
Date],"&lt;"&amp;DATE($A$2,2,1))+SUMIFS(Loan_4[Interest],Loan_4[Payment
Date],"&gt;="&amp;DATE($A$2,1,1),Loan_4[Payment
Date],"&lt;"&amp;DATE($A$2,2,1))</f>
        <v>0</v>
      </c>
      <c r="C29" s="234"/>
      <c r="D29" s="293">
        <f>SUMIFS(Loan_1[Interest],Loan_1[Payment
Date],"&gt;="&amp;DATE($A$2,2,1),Loan_1[Payment
Date],"&lt;"&amp;DATE($A$2,3,1))+SUMIFS(Loan_2[Interest],Loan_2[Payment
Date],"&gt;="&amp;DATE($A$2,2,1),Loan_2[Payment
Date],"&lt;"&amp;DATE($A$2,3,1))+SUMIFS(Loan_3[Interest],Loan_3[Payment
Date],"&gt;="&amp;DATE($A$2,2,1),Loan_3[Payment
Date],"&lt;"&amp;DATE($A$2,3,1))+SUMIFS(Loan_4[Interest],Loan_4[Payment
Date],"&gt;="&amp;DATE($A$2,2,1),Loan_4[Payment
Date],"&lt;"&amp;DATE($A$2,3,1))</f>
        <v>0</v>
      </c>
      <c r="E29" s="234"/>
      <c r="F29" s="293">
        <f>SUMIFS(Loan_1[Interest],Loan_1[Payment
Date],"&gt;="&amp;DATE($A$2,3,1),Loan_1[Payment
Date],"&lt;"&amp;DATE($A$2,4,1))+SUMIFS(Loan_2[Interest],Loan_2[Payment
Date],"&gt;="&amp;DATE($A$2,3,1),Loan_2[Payment
Date],"&lt;"&amp;DATE($A$2,4,1))+SUMIFS(Loan_3[Interest],Loan_3[Payment
Date],"&gt;="&amp;DATE($A$2,3,1),Loan_3[Payment
Date],"&lt;"&amp;DATE($A$2,4,1))+SUMIFS(Loan_4[Interest],Loan_4[Payment
Date],"&gt;="&amp;DATE($A$2,3,1),Loan_4[Payment
Date],"&lt;"&amp;DATE($A$2,4,1))</f>
        <v>0</v>
      </c>
      <c r="G29" s="234"/>
      <c r="H29" s="293">
        <f>SUMIFS(Loan_1[Interest],Loan_1[Payment
Date],"&gt;="&amp;DATE($A$2,4,1),Loan_1[Payment
Date],"&lt;"&amp;DATE($A$2,5,1))+SUMIFS(Loan_2[Interest],Loan_2[Payment
Date],"&gt;="&amp;DATE($A$2,4,1),Loan_2[Payment
Date],"&lt;"&amp;DATE($A$2,5,1))+SUMIFS(Loan_3[Interest],Loan_3[Payment
Date],"&gt;="&amp;DATE($A$2,4,1),Loan_3[Payment
Date],"&lt;"&amp;DATE($A$2,5,1))+SUMIFS(Loan_4[Interest],Loan_4[Payment
Date],"&gt;="&amp;DATE($A$2,4,1),Loan_4[Payment
Date],"&lt;"&amp;DATE($A$2,5,1))</f>
        <v>0</v>
      </c>
      <c r="I29" s="234"/>
      <c r="J29" s="293">
        <f>SUMIFS(Loan_1[Interest],Loan_1[Payment
Date],"&gt;="&amp;DATE($A$2,5,1),Loan_1[Payment
Date],"&lt;"&amp;DATE($A$2,6,1))+SUMIFS(Loan_2[Interest],Loan_2[Payment
Date],"&gt;="&amp;DATE($A$2,5,1),Loan_2[Payment
Date],"&lt;"&amp;DATE($A$2,6,1))+SUMIFS(Loan_3[Interest],Loan_3[Payment
Date],"&gt;="&amp;DATE($A$2,5,1),Loan_3[Payment
Date],"&lt;"&amp;DATE($A$2,6,1))+SUMIFS(Loan_4[Interest],Loan_4[Payment
Date],"&gt;="&amp;DATE($A$2,5,1),Loan_4[Payment
Date],"&lt;"&amp;DATE($A$2,6,1))</f>
        <v>0</v>
      </c>
      <c r="K29" s="234"/>
      <c r="L29" s="293">
        <f>SUMIFS(Loan_1[Interest],Loan_1[Payment
Date],"&gt;="&amp;DATE($A$2,6,1),Loan_1[Payment
Date],"&lt;"&amp;DATE($A$2,7,1))+SUMIFS(Loan_2[Interest],Loan_2[Payment
Date],"&gt;="&amp;DATE($A$2,6,1),Loan_2[Payment
Date],"&lt;"&amp;DATE($A$2,7,1))+SUMIFS(Loan_3[Interest],Loan_3[Payment
Date],"&gt;="&amp;DATE($A$2,6,1),Loan_3[Payment
Date],"&lt;"&amp;DATE($A$2,7,1))+SUMIFS(Loan_4[Interest],Loan_4[Payment
Date],"&gt;="&amp;DATE($A$2,6,1),Loan_4[Payment
Date],"&lt;"&amp;DATE($A$2,7,1))</f>
        <v>0</v>
      </c>
      <c r="M29" s="234"/>
      <c r="N29" s="293">
        <f>SUMIFS(Loan_1[Interest],Loan_1[Payment
Date],"&gt;="&amp;DATE($A$2,7,1),Loan_1[Payment
Date],"&lt;"&amp;DATE($A$2,8,1))+SUMIFS(Loan_2[Interest],Loan_2[Payment
Date],"&gt;="&amp;DATE($A$2,7,1),Loan_2[Payment
Date],"&lt;"&amp;DATE($A$2,8,1))+SUMIFS(Loan_3[Interest],Loan_3[Payment
Date],"&gt;="&amp;DATE($A$2,7,1),Loan_3[Payment
Date],"&lt;"&amp;DATE($A$2,8,1))+SUMIFS(Loan_4[Interest],Loan_4[Payment
Date],"&gt;="&amp;DATE($A$2,7,1),Loan_4[Payment
Date],"&lt;"&amp;DATE($A$2,8,1))</f>
        <v>0</v>
      </c>
      <c r="O29" s="234"/>
      <c r="P29" s="293">
        <f>SUMIFS(Loan_1[Interest],Loan_1[Payment
Date],"&gt;="&amp;DATE($A$2,8,1),Loan_1[Payment
Date],"&lt;"&amp;DATE($A$2,9,1))+SUMIFS(Loan_2[Interest],Loan_2[Payment
Date],"&gt;="&amp;DATE($A$2,8,1),Loan_2[Payment
Date],"&lt;"&amp;DATE($A$2,9,1))+SUMIFS(Loan_3[Interest],Loan_3[Payment
Date],"&gt;="&amp;DATE($A$2,8,1),Loan_3[Payment
Date],"&lt;"&amp;DATE($A$2,9,1))+SUMIFS(Loan_4[Interest],Loan_4[Payment
Date],"&gt;="&amp;DATE($A$2,8,1),Loan_4[Payment
Date],"&lt;"&amp;DATE($A$2,9,1))</f>
        <v>0</v>
      </c>
      <c r="Q29" s="234"/>
      <c r="R29" s="293">
        <f>SUMIFS(Loan_1[Interest],Loan_1[Payment
Date],"&gt;="&amp;DATE($A$2,9,1),Loan_1[Payment
Date],"&lt;"&amp;DATE($A$2,10,1))+SUMIFS(Loan_2[Interest],Loan_2[Payment
Date],"&gt;="&amp;DATE($A$2,9,1),Loan_2[Payment
Date],"&lt;"&amp;DATE($A$2,10,1))+SUMIFS(Loan_3[Interest],Loan_3[Payment
Date],"&gt;="&amp;DATE($A$2,9,1),Loan_3[Payment
Date],"&lt;"&amp;DATE($A$2,10,1))+SUMIFS(Loan_4[Interest],Loan_4[Payment
Date],"&gt;="&amp;DATE($A$2,9,1),Loan_4[Payment
Date],"&lt;"&amp;DATE($A$2,10,1))</f>
        <v>0</v>
      </c>
      <c r="S29" s="234"/>
      <c r="T29" s="293">
        <f>SUMIFS(Loan_1[Interest],Loan_1[Payment
Date],"&gt;="&amp;DATE($A$2,10,1),Loan_1[Payment
Date],"&lt;"&amp;DATE($A$2,11,1))+SUMIFS(Loan_2[Interest],Loan_2[Payment
Date],"&gt;="&amp;DATE($A$2,10,1),Loan_2[Payment
Date],"&lt;"&amp;DATE($A$2,11,1))+SUMIFS(Loan_3[Interest],Loan_3[Payment
Date],"&gt;="&amp;DATE($A$2,10,1),Loan_3[Payment
Date],"&lt;"&amp;DATE($A$2,11,1))+SUMIFS(Loan_4[Interest],Loan_4[Payment
Date],"&gt;="&amp;DATE($A$2,10,1),Loan_4[Payment
Date],"&lt;"&amp;DATE($A$2,11,1))</f>
        <v>0</v>
      </c>
      <c r="U29" s="234"/>
      <c r="V29" s="293">
        <f>SUMIFS(Loan_1[Interest],Loan_1[Payment
Date],"&gt;="&amp;DATE($A$2,11,1),Loan_1[Payment
Date],"&lt;"&amp;DATE($A$2,12,1))+SUMIFS(Loan_2[Interest],Loan_2[Payment
Date],"&gt;="&amp;DATE($A$2,11,1),Loan_2[Payment
Date],"&lt;"&amp;DATE($A$2,12,1))+SUMIFS(Loan_3[Interest],Loan_3[Payment
Date],"&gt;="&amp;DATE($A$2,11,1),Loan_3[Payment
Date],"&lt;"&amp;DATE($A$2,12,1))+SUMIFS(Loan_4[Interest],Loan_4[Payment
Date],"&gt;="&amp;DATE($A$2,11,1),Loan_4[Payment
Date],"&lt;"&amp;DATE($A$2,12,1))</f>
        <v>0</v>
      </c>
      <c r="W29" s="234"/>
      <c r="X29" s="293">
        <f>SUMIFS(Loan_1[Interest],Loan_1[Payment
Date],"&gt;="&amp;DATE($A$2,12,1),Loan_1[Payment
Date],"&lt;"&amp;DATE($A$2+1,1,1))+SUMIFS(Loan_2[Interest],Loan_2[Payment
Date],"&gt;="&amp;DATE($A$2,12,1),Loan_2[Payment
Date],"&lt;"&amp;DATE($A$2+1,1,1))+SUMIFS(Loan_3[Interest],Loan_3[Payment
Date],"&gt;="&amp;DATE($A$2,12,1),Loan_3[Payment
Date],"&lt;"&amp;DATE($A$2+1,1,1))+SUMIFS(Loan_4[Interest],Loan_4[Payment
Date],"&gt;="&amp;DATE($A$2,12,1),Loan_4[Payment
Date],"&lt;"&amp;DATE($A$2+1,1,1))</f>
        <v>0</v>
      </c>
      <c r="Y29" s="234"/>
    </row>
    <row r="30" spans="1:26" outlineLevel="1" x14ac:dyDescent="0.35">
      <c r="A30" s="38" t="s">
        <v>80</v>
      </c>
      <c r="B30" s="293">
        <f>SUMIFS(Loan_1[Principal],Loan_1[Payment
Date],"&gt;="&amp;DATE($A$2,1,1),Loan_1[Payment
Date],"&lt;"&amp;DATE($A$2,2,1))+SUMIFS(Loan_2[Principal],Loan_2[Payment
Date],"&gt;="&amp;DATE($A$2,1,1),Loan_2[Payment
Date],"&lt;"&amp;DATE($A$2,2,1))+SUMIFS(Loan_3[Principal],Loan_3[Payment
Date],"&gt;="&amp;DATE($A$2,1,1),Loan_3[Payment
Date],"&lt;"&amp;DATE($A$2,2,1))+SUMIFS(Loan_4[Principal],Loan_4[Payment
Date],"&gt;="&amp;DATE($A$2,1,1),Loan_4[Payment
Date],"&lt;"&amp;DATE($A$2,2,1))</f>
        <v>0</v>
      </c>
      <c r="C30" s="234"/>
      <c r="D30" s="293">
        <f>SUMIFS(Loan_1[Principal],Loan_1[Payment
Date],"&gt;="&amp;DATE($A$2,2,1),Loan_1[Payment
Date],"&lt;"&amp;DATE($A$2,3,1))+SUMIFS(Loan_2[Principal],Loan_2[Payment
Date],"&gt;="&amp;DATE($A$2,2,1),Loan_2[Payment
Date],"&lt;"&amp;DATE($A$2,3,1))+SUMIFS(Loan_3[Principal],Loan_3[Payment
Date],"&gt;="&amp;DATE($A$2,2,1),Loan_3[Payment
Date],"&lt;"&amp;DATE($A$2,3,1))+SUMIFS(Loan_4[Principal],Loan_4[Payment
Date],"&gt;="&amp;DATE($A$2,2,1),Loan_4[Payment
Date],"&lt;"&amp;DATE($A$2,3,1))</f>
        <v>0</v>
      </c>
      <c r="E30" s="234"/>
      <c r="F30" s="293">
        <f>SUMIFS(Loan_1[Principal],Loan_1[Payment
Date],"&gt;="&amp;DATE($A$2,3,1),Loan_1[Payment
Date],"&lt;"&amp;DATE($A$2,4,1))+SUMIFS(Loan_2[Principal],Loan_2[Payment
Date],"&gt;="&amp;DATE($A$2,3,1),Loan_2[Payment
Date],"&lt;"&amp;DATE($A$2,4,1))+SUMIFS(Loan_3[Principal],Loan_3[Payment
Date],"&gt;="&amp;DATE($A$2,3,1),Loan_3[Payment
Date],"&lt;"&amp;DATE($A$2,4,1))+SUMIFS(Loan_4[Principal],Loan_4[Payment
Date],"&gt;="&amp;DATE($A$2,3,1),Loan_4[Payment
Date],"&lt;"&amp;DATE($A$2,4,1))</f>
        <v>0</v>
      </c>
      <c r="G30" s="234"/>
      <c r="H30" s="293">
        <f>SUMIFS(Loan_1[Principal],Loan_1[Payment
Date],"&gt;="&amp;DATE($A$2,4,1),Loan_1[Payment
Date],"&lt;"&amp;DATE($A$2,5,1))+SUMIFS(Loan_2[Principal],Loan_2[Payment
Date],"&gt;="&amp;DATE($A$2,4,1),Loan_2[Payment
Date],"&lt;"&amp;DATE($A$2,5,1))+SUMIFS(Loan_3[Principal],Loan_3[Payment
Date],"&gt;="&amp;DATE($A$2,4,1),Loan_3[Payment
Date],"&lt;"&amp;DATE($A$2,5,1))+SUMIFS(Loan_4[Principal],Loan_4[Payment
Date],"&gt;="&amp;DATE($A$2,4,1),Loan_4[Payment
Date],"&lt;"&amp;DATE($A$2,5,1))</f>
        <v>0</v>
      </c>
      <c r="I30" s="234"/>
      <c r="J30" s="293">
        <f>SUMIFS(Loan_1[Principal],Loan_1[Payment
Date],"&gt;="&amp;DATE($A$2,5,1),Loan_1[Payment
Date],"&lt;"&amp;DATE($A$2,6,1))+SUMIFS(Loan_2[Principal],Loan_2[Payment
Date],"&gt;="&amp;DATE($A$2,5,1),Loan_2[Payment
Date],"&lt;"&amp;DATE($A$2,6,1))+SUMIFS(Loan_3[Principal],Loan_3[Payment
Date],"&gt;="&amp;DATE($A$2,5,1),Loan_3[Payment
Date],"&lt;"&amp;DATE($A$2,6,1))+SUMIFS(Loan_4[Principal],Loan_4[Payment
Date],"&gt;="&amp;DATE($A$2,5,1),Loan_4[Payment
Date],"&lt;"&amp;DATE($A$2,6,1))</f>
        <v>0</v>
      </c>
      <c r="K30" s="234"/>
      <c r="L30" s="293">
        <f>SUMIFS(Loan_1[Principal],Loan_1[Payment
Date],"&gt;="&amp;DATE($A$2,6,1),Loan_1[Payment
Date],"&lt;"&amp;DATE($A$2,7,1))+SUMIFS(Loan_2[Principal],Loan_2[Payment
Date],"&gt;="&amp;DATE($A$2,6,1),Loan_2[Payment
Date],"&lt;"&amp;DATE($A$2,7,1))+SUMIFS(Loan_3[Principal],Loan_3[Payment
Date],"&gt;="&amp;DATE($A$2,6,1),Loan_3[Payment
Date],"&lt;"&amp;DATE($A$2,7,1))+SUMIFS(Loan_4[Principal],Loan_4[Payment
Date],"&gt;="&amp;DATE($A$2,6,1),Loan_4[Payment
Date],"&lt;"&amp;DATE($A$2,7,1))</f>
        <v>0</v>
      </c>
      <c r="M30" s="234"/>
      <c r="N30" s="293">
        <f>SUMIFS(Loan_1[Principal],Loan_1[Payment
Date],"&gt;="&amp;DATE($A$2,7,1),Loan_1[Payment
Date],"&lt;"&amp;DATE($A$2,8,1))+SUMIFS(Loan_2[Principal],Loan_2[Payment
Date],"&gt;="&amp;DATE($A$2,7,1),Loan_2[Payment
Date],"&lt;"&amp;DATE($A$2,8,1))+SUMIFS(Loan_3[Principal],Loan_3[Payment
Date],"&gt;="&amp;DATE($A$2,7,1),Loan_3[Payment
Date],"&lt;"&amp;DATE($A$2,8,1))+SUMIFS(Loan_4[Principal],Loan_4[Payment
Date],"&gt;="&amp;DATE($A$2,7,1),Loan_4[Payment
Date],"&lt;"&amp;DATE($A$2,8,1))</f>
        <v>0</v>
      </c>
      <c r="O30" s="234"/>
      <c r="P30" s="293">
        <f>SUMIFS(Loan_1[Principal],Loan_1[Payment
Date],"&gt;="&amp;DATE($A$2,8,1),Loan_1[Payment
Date],"&lt;"&amp;DATE($A$2,9,1))+SUMIFS(Loan_2[Principal],Loan_2[Payment
Date],"&gt;="&amp;DATE($A$2,8,1),Loan_2[Payment
Date],"&lt;"&amp;DATE($A$2,9,1))+SUMIFS(Loan_3[Principal],Loan_3[Payment
Date],"&gt;="&amp;DATE($A$2,8,1),Loan_3[Payment
Date],"&lt;"&amp;DATE($A$2,9,1))+SUMIFS(Loan_4[Principal],Loan_4[Payment
Date],"&gt;="&amp;DATE($A$2,8,1),Loan_4[Payment
Date],"&lt;"&amp;DATE($A$2,9,1))</f>
        <v>0</v>
      </c>
      <c r="Q30" s="234"/>
      <c r="R30" s="293">
        <f>SUMIFS(Loan_1[Principal],Loan_1[Payment
Date],"&gt;="&amp;DATE($A$2,9,1),Loan_1[Payment
Date],"&lt;"&amp;DATE($A$2,10,1))+SUMIFS(Loan_2[Principal],Loan_2[Payment
Date],"&gt;="&amp;DATE($A$2,9,1),Loan_2[Payment
Date],"&lt;"&amp;DATE($A$2,10,1))+SUMIFS(Loan_3[Principal],Loan_3[Payment
Date],"&gt;="&amp;DATE($A$2,9,1),Loan_3[Payment
Date],"&lt;"&amp;DATE($A$2,10,1))+SUMIFS(Loan_4[Principal],Loan_4[Payment
Date],"&gt;="&amp;DATE($A$2,9,1),Loan_4[Payment
Date],"&lt;"&amp;DATE($A$2,10,1))</f>
        <v>0</v>
      </c>
      <c r="S30" s="234"/>
      <c r="T30" s="293">
        <f>SUMIFS(Loan_1[Principal],Loan_1[Payment
Date],"&gt;="&amp;DATE($A$2,10,1),Loan_1[Payment
Date],"&lt;"&amp;DATE($A$2,11,1))+SUMIFS(Loan_2[Principal],Loan_2[Payment
Date],"&gt;="&amp;DATE($A$2,10,1),Loan_2[Payment
Date],"&lt;"&amp;DATE($A$2,11,1))+SUMIFS(Loan_3[Principal],Loan_3[Payment
Date],"&gt;="&amp;DATE($A$2,10,1),Loan_3[Payment
Date],"&lt;"&amp;DATE($A$2,11,1))+SUMIFS(Loan_4[Principal],Loan_4[Payment
Date],"&gt;="&amp;DATE($A$2,10,1),Loan_4[Payment
Date],"&lt;"&amp;DATE($A$2,11,1))</f>
        <v>0</v>
      </c>
      <c r="U30" s="234"/>
      <c r="V30" s="293">
        <f>SUMIFS(Loan_1[Principal],Loan_1[Payment
Date],"&gt;="&amp;DATE($A$2,11,1),Loan_1[Payment
Date],"&lt;"&amp;DATE($A$2,12,1))+SUMIFS(Loan_2[Principal],Loan_2[Payment
Date],"&gt;="&amp;DATE($A$2,11,1),Loan_2[Payment
Date],"&lt;"&amp;DATE($A$2,12,1))+SUMIFS(Loan_3[Principal],Loan_3[Payment
Date],"&gt;="&amp;DATE($A$2,11,1),Loan_3[Payment
Date],"&lt;"&amp;DATE($A$2,12,1))+SUMIFS(Loan_4[Principal],Loan_4[Payment
Date],"&gt;="&amp;DATE($A$2,11,1),Loan_4[Payment
Date],"&lt;"&amp;DATE($A$2,12,1))</f>
        <v>0</v>
      </c>
      <c r="W30" s="234"/>
      <c r="X30" s="293">
        <f>SUMIFS(Loan_1[Principal],Loan_1[Payment
Date],"&gt;="&amp;DATE($A$2,12,1),Loan_1[Payment
Date],"&lt;"&amp;DATE($A$2+1,1,1))+SUMIFS(Loan_2[Principal],Loan_2[Payment
Date],"&gt;="&amp;DATE($A$2,12,1),Loan_2[Payment
Date],"&lt;"&amp;DATE($A$2+1,1,1))+SUMIFS(Loan_3[Principal],Loan_3[Payment
Date],"&gt;="&amp;DATE($A$2,12,1),Loan_3[Payment
Date],"&lt;"&amp;DATE($A$2+1,1,1))+SUMIFS(Loan_4[Principal],Loan_4[Payment
Date],"&gt;="&amp;DATE($A$2,12,1),Loan_4[Payment
Date],"&lt;"&amp;DATE($A$2+1,1,1))</f>
        <v>0</v>
      </c>
      <c r="Y30" s="234"/>
    </row>
    <row r="31" spans="1:26" x14ac:dyDescent="0.35">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row>
    <row r="32" spans="1:26" x14ac:dyDescent="0.35">
      <c r="A32" s="39" t="s">
        <v>234</v>
      </c>
      <c r="B32" s="293">
        <f>'Assumptions &amp; Targets'!D126</f>
        <v>0</v>
      </c>
      <c r="C32" s="234"/>
      <c r="D32" s="293">
        <f>'Assumptions &amp; Targets'!E126</f>
        <v>0</v>
      </c>
      <c r="E32" s="234"/>
      <c r="F32" s="293">
        <f>'Assumptions &amp; Targets'!F126</f>
        <v>0</v>
      </c>
      <c r="G32" s="234"/>
      <c r="H32" s="293">
        <f>'Assumptions &amp; Targets'!G126</f>
        <v>0</v>
      </c>
      <c r="I32" s="234"/>
      <c r="J32" s="293">
        <f>'Assumptions &amp; Targets'!H126</f>
        <v>0</v>
      </c>
      <c r="K32" s="234"/>
      <c r="L32" s="293">
        <f>'Assumptions &amp; Targets'!I126</f>
        <v>0</v>
      </c>
      <c r="M32" s="234"/>
      <c r="N32" s="293">
        <f>'Assumptions &amp; Targets'!J126</f>
        <v>0</v>
      </c>
      <c r="O32" s="234"/>
      <c r="P32" s="293">
        <f>'Assumptions &amp; Targets'!K126</f>
        <v>0</v>
      </c>
      <c r="Q32" s="234"/>
      <c r="R32" s="293">
        <f>'Assumptions &amp; Targets'!L126</f>
        <v>0</v>
      </c>
      <c r="S32" s="234"/>
      <c r="T32" s="293">
        <f>'Assumptions &amp; Targets'!M126</f>
        <v>0</v>
      </c>
      <c r="U32" s="234"/>
      <c r="V32" s="293">
        <f>'Assumptions &amp; Targets'!N126</f>
        <v>0</v>
      </c>
      <c r="W32" s="234"/>
      <c r="X32" s="293">
        <f>'Assumptions &amp; Targets'!O126</f>
        <v>0</v>
      </c>
      <c r="Y32" s="234"/>
      <c r="Z32" s="34"/>
    </row>
    <row r="33" spans="1:26" x14ac:dyDescent="0.35">
      <c r="A33" s="42"/>
      <c r="B33" s="237"/>
      <c r="C33" s="238"/>
      <c r="D33" s="237"/>
      <c r="E33" s="238"/>
      <c r="F33" s="237"/>
      <c r="G33" s="238"/>
      <c r="H33" s="237"/>
      <c r="I33" s="238"/>
      <c r="J33" s="237"/>
      <c r="K33" s="238"/>
      <c r="L33" s="237"/>
      <c r="M33" s="238"/>
      <c r="N33" s="237"/>
      <c r="O33" s="238"/>
      <c r="P33" s="237"/>
      <c r="Q33" s="238"/>
      <c r="R33" s="237"/>
      <c r="S33" s="238"/>
      <c r="T33" s="237"/>
      <c r="U33" s="238"/>
      <c r="V33" s="237"/>
      <c r="W33" s="238"/>
      <c r="X33" s="237"/>
      <c r="Y33" s="238"/>
      <c r="Z33" s="34"/>
    </row>
    <row r="34" spans="1:26" x14ac:dyDescent="0.35">
      <c r="A34" s="43" t="s">
        <v>66</v>
      </c>
      <c r="B34" s="44">
        <f t="shared" ref="B34:Y34" ca="1" si="5">B18+B26+B28+B32</f>
        <v>0</v>
      </c>
      <c r="C34" s="44">
        <f t="shared" si="5"/>
        <v>0</v>
      </c>
      <c r="D34" s="44">
        <f t="shared" si="5"/>
        <v>0</v>
      </c>
      <c r="E34" s="44">
        <f t="shared" si="5"/>
        <v>0</v>
      </c>
      <c r="F34" s="44">
        <f t="shared" si="5"/>
        <v>0</v>
      </c>
      <c r="G34" s="44">
        <f t="shared" si="5"/>
        <v>0</v>
      </c>
      <c r="H34" s="44">
        <f t="shared" si="5"/>
        <v>0</v>
      </c>
      <c r="I34" s="44">
        <f t="shared" si="5"/>
        <v>0</v>
      </c>
      <c r="J34" s="44">
        <f t="shared" si="5"/>
        <v>0</v>
      </c>
      <c r="K34" s="44">
        <f t="shared" si="5"/>
        <v>0</v>
      </c>
      <c r="L34" s="44">
        <f t="shared" si="5"/>
        <v>0</v>
      </c>
      <c r="M34" s="44">
        <f t="shared" si="5"/>
        <v>0</v>
      </c>
      <c r="N34" s="44">
        <f t="shared" si="5"/>
        <v>0</v>
      </c>
      <c r="O34" s="44">
        <f t="shared" si="5"/>
        <v>0</v>
      </c>
      <c r="P34" s="44">
        <f t="shared" si="5"/>
        <v>0</v>
      </c>
      <c r="Q34" s="44">
        <f t="shared" si="5"/>
        <v>0</v>
      </c>
      <c r="R34" s="44">
        <f t="shared" si="5"/>
        <v>0</v>
      </c>
      <c r="S34" s="44">
        <f t="shared" si="5"/>
        <v>0</v>
      </c>
      <c r="T34" s="44">
        <f t="shared" si="5"/>
        <v>0</v>
      </c>
      <c r="U34" s="44">
        <f t="shared" si="5"/>
        <v>0</v>
      </c>
      <c r="V34" s="44">
        <f t="shared" si="5"/>
        <v>0</v>
      </c>
      <c r="W34" s="44">
        <f t="shared" si="5"/>
        <v>0</v>
      </c>
      <c r="X34" s="44">
        <f t="shared" si="5"/>
        <v>0</v>
      </c>
      <c r="Y34" s="44">
        <f t="shared" si="5"/>
        <v>0</v>
      </c>
    </row>
    <row r="35" spans="1:26" s="34" customFormat="1" x14ac:dyDescent="0.35">
      <c r="A35" s="166"/>
      <c r="B35" s="167"/>
      <c r="C35" s="168"/>
      <c r="D35" s="167"/>
      <c r="E35" s="168"/>
      <c r="F35" s="167"/>
      <c r="G35" s="168"/>
      <c r="H35" s="167"/>
      <c r="I35" s="168"/>
      <c r="J35" s="167"/>
      <c r="K35" s="168"/>
      <c r="L35" s="167"/>
      <c r="M35" s="168"/>
      <c r="N35" s="167"/>
      <c r="O35" s="168"/>
      <c r="P35" s="167"/>
      <c r="Q35" s="168"/>
      <c r="R35" s="167"/>
      <c r="S35" s="168"/>
      <c r="T35" s="167"/>
      <c r="U35" s="168"/>
      <c r="V35" s="167"/>
      <c r="W35" s="168"/>
      <c r="X35" s="167"/>
      <c r="Y35" s="168"/>
    </row>
    <row r="36" spans="1:26" x14ac:dyDescent="0.35">
      <c r="A36" s="43" t="s">
        <v>85</v>
      </c>
      <c r="B36" s="45">
        <f t="shared" ref="B36:Y36" ca="1" si="6">B16-B34</f>
        <v>0</v>
      </c>
      <c r="C36" s="47">
        <f t="shared" si="6"/>
        <v>0</v>
      </c>
      <c r="D36" s="45">
        <f t="shared" si="6"/>
        <v>0</v>
      </c>
      <c r="E36" s="47">
        <f t="shared" si="6"/>
        <v>0</v>
      </c>
      <c r="F36" s="45">
        <f t="shared" si="6"/>
        <v>0</v>
      </c>
      <c r="G36" s="47">
        <f t="shared" si="6"/>
        <v>0</v>
      </c>
      <c r="H36" s="45">
        <f t="shared" si="6"/>
        <v>0</v>
      </c>
      <c r="I36" s="47">
        <f t="shared" si="6"/>
        <v>0</v>
      </c>
      <c r="J36" s="45">
        <f t="shared" si="6"/>
        <v>0</v>
      </c>
      <c r="K36" s="47">
        <f t="shared" si="6"/>
        <v>0</v>
      </c>
      <c r="L36" s="45">
        <f t="shared" si="6"/>
        <v>0</v>
      </c>
      <c r="M36" s="47">
        <f t="shared" si="6"/>
        <v>0</v>
      </c>
      <c r="N36" s="45">
        <f t="shared" si="6"/>
        <v>0</v>
      </c>
      <c r="O36" s="47">
        <f t="shared" si="6"/>
        <v>0</v>
      </c>
      <c r="P36" s="45">
        <f t="shared" si="6"/>
        <v>0</v>
      </c>
      <c r="Q36" s="47">
        <f t="shared" si="6"/>
        <v>0</v>
      </c>
      <c r="R36" s="45">
        <f t="shared" si="6"/>
        <v>0</v>
      </c>
      <c r="S36" s="47">
        <f t="shared" si="6"/>
        <v>0</v>
      </c>
      <c r="T36" s="45">
        <f t="shared" si="6"/>
        <v>0</v>
      </c>
      <c r="U36" s="47">
        <f t="shared" si="6"/>
        <v>0</v>
      </c>
      <c r="V36" s="45">
        <f t="shared" si="6"/>
        <v>0</v>
      </c>
      <c r="W36" s="47">
        <f t="shared" si="6"/>
        <v>0</v>
      </c>
      <c r="X36" s="45">
        <f t="shared" si="6"/>
        <v>0</v>
      </c>
      <c r="Y36" s="47">
        <f t="shared" si="6"/>
        <v>0</v>
      </c>
    </row>
    <row r="37" spans="1:26" x14ac:dyDescent="0.35">
      <c r="A37" s="43" t="s">
        <v>87</v>
      </c>
      <c r="B37" s="44">
        <f t="shared" ref="B37:Y37" ca="1" si="7">B36+B5</f>
        <v>0</v>
      </c>
      <c r="C37" s="46">
        <f t="shared" si="7"/>
        <v>0</v>
      </c>
      <c r="D37" s="44">
        <f t="shared" ca="1" si="7"/>
        <v>0</v>
      </c>
      <c r="E37" s="46">
        <f t="shared" si="7"/>
        <v>0</v>
      </c>
      <c r="F37" s="44">
        <f t="shared" ca="1" si="7"/>
        <v>0</v>
      </c>
      <c r="G37" s="46">
        <f t="shared" si="7"/>
        <v>0</v>
      </c>
      <c r="H37" s="44">
        <f t="shared" ca="1" si="7"/>
        <v>0</v>
      </c>
      <c r="I37" s="46">
        <f t="shared" si="7"/>
        <v>0</v>
      </c>
      <c r="J37" s="44">
        <f t="shared" ca="1" si="7"/>
        <v>0</v>
      </c>
      <c r="K37" s="46">
        <f t="shared" si="7"/>
        <v>0</v>
      </c>
      <c r="L37" s="44">
        <f t="shared" ca="1" si="7"/>
        <v>0</v>
      </c>
      <c r="M37" s="46">
        <f t="shared" si="7"/>
        <v>0</v>
      </c>
      <c r="N37" s="44">
        <f t="shared" ca="1" si="7"/>
        <v>0</v>
      </c>
      <c r="O37" s="46">
        <f t="shared" si="7"/>
        <v>0</v>
      </c>
      <c r="P37" s="44">
        <f t="shared" ca="1" si="7"/>
        <v>0</v>
      </c>
      <c r="Q37" s="46">
        <f t="shared" si="7"/>
        <v>0</v>
      </c>
      <c r="R37" s="44">
        <f t="shared" ca="1" si="7"/>
        <v>0</v>
      </c>
      <c r="S37" s="46">
        <f t="shared" si="7"/>
        <v>0</v>
      </c>
      <c r="T37" s="44">
        <f t="shared" ca="1" si="7"/>
        <v>0</v>
      </c>
      <c r="U37" s="46">
        <f t="shared" si="7"/>
        <v>0</v>
      </c>
      <c r="V37" s="44">
        <f t="shared" ca="1" si="7"/>
        <v>0</v>
      </c>
      <c r="W37" s="46">
        <f t="shared" si="7"/>
        <v>0</v>
      </c>
      <c r="X37" s="44">
        <f t="shared" ca="1" si="7"/>
        <v>0</v>
      </c>
      <c r="Y37" s="46">
        <f t="shared" si="7"/>
        <v>0</v>
      </c>
    </row>
    <row r="39" spans="1:26" x14ac:dyDescent="0.35">
      <c r="B39" s="245"/>
    </row>
  </sheetData>
  <sheetProtection algorithmName="SHA-512" hashValue="Ogwj4cBtQAEvnBQmSiN+4VUdlUIJEdQ0EraXL5E53kdWJrEpj06bs0Jk6EUTAODZXUqNLHTyKkXIJGll+iwueA==" saltValue="C5oJje5i86CrjnlbTllpHw==" spinCount="100000" sheet="1" objects="1" scenarios="1" selectLockedCells="1"/>
  <mergeCells count="12">
    <mergeCell ref="X2:Y2"/>
    <mergeCell ref="B2:C2"/>
    <mergeCell ref="D2:E2"/>
    <mergeCell ref="F2:G2"/>
    <mergeCell ref="H2:I2"/>
    <mergeCell ref="J2:K2"/>
    <mergeCell ref="L2:M2"/>
    <mergeCell ref="N2:O2"/>
    <mergeCell ref="P2:Q2"/>
    <mergeCell ref="R2:S2"/>
    <mergeCell ref="T2:U2"/>
    <mergeCell ref="V2:W2"/>
  </mergeCells>
  <phoneticPr fontId="5"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B297-3C18-4E76-BB4B-B03FBC2F1E4D}">
  <sheetPr>
    <tabColor rgb="FF002060"/>
  </sheetPr>
  <dimension ref="A1:I37"/>
  <sheetViews>
    <sheetView showGridLines="0" topLeftCell="A23" zoomScale="85" zoomScaleNormal="85" workbookViewId="0">
      <selection activeCell="A8" sqref="A8"/>
    </sheetView>
  </sheetViews>
  <sheetFormatPr defaultColWidth="9.1796875" defaultRowHeight="14.5" outlineLevelRow="1" x14ac:dyDescent="0.35"/>
  <cols>
    <col min="1" max="1" width="38.1796875" style="35" customWidth="1"/>
    <col min="2" max="9" width="12.7265625" style="33" customWidth="1"/>
    <col min="10" max="16384" width="9.1796875" style="33"/>
  </cols>
  <sheetData>
    <row r="1" spans="1:9" x14ac:dyDescent="0.35">
      <c r="A1" s="6" t="s">
        <v>164</v>
      </c>
      <c r="B1" s="34"/>
    </row>
    <row r="2" spans="1:9" x14ac:dyDescent="0.35">
      <c r="A2" s="243">
        <f>'Assumptions &amp; Targets'!C4</f>
        <v>2023</v>
      </c>
      <c r="B2" s="280" t="s">
        <v>224</v>
      </c>
      <c r="C2" s="281"/>
      <c r="D2" s="280" t="s">
        <v>225</v>
      </c>
      <c r="E2" s="281"/>
      <c r="F2" s="280" t="s">
        <v>226</v>
      </c>
      <c r="G2" s="281"/>
      <c r="H2" s="280" t="s">
        <v>227</v>
      </c>
      <c r="I2" s="281"/>
    </row>
    <row r="3" spans="1:9" x14ac:dyDescent="0.35">
      <c r="B3" s="30" t="s">
        <v>51</v>
      </c>
      <c r="C3" s="31" t="s">
        <v>22</v>
      </c>
      <c r="D3" s="30" t="s">
        <v>51</v>
      </c>
      <c r="E3" s="31" t="s">
        <v>22</v>
      </c>
      <c r="F3" s="30" t="s">
        <v>51</v>
      </c>
      <c r="G3" s="31" t="s">
        <v>22</v>
      </c>
      <c r="H3" s="30" t="s">
        <v>51</v>
      </c>
      <c r="I3" s="31" t="s">
        <v>22</v>
      </c>
    </row>
    <row r="4" spans="1:9" x14ac:dyDescent="0.35">
      <c r="A4" s="11"/>
      <c r="B4" s="159"/>
      <c r="C4" s="177"/>
      <c r="D4" s="159"/>
      <c r="E4" s="160"/>
      <c r="F4" s="159"/>
      <c r="G4" s="160"/>
      <c r="H4" s="159"/>
      <c r="I4" s="160"/>
    </row>
    <row r="5" spans="1:9" x14ac:dyDescent="0.35">
      <c r="A5" s="39" t="s">
        <v>274</v>
      </c>
      <c r="B5" s="292">
        <f ca="1">'Cashflow Forecast- Monthly'!B5</f>
        <v>0</v>
      </c>
      <c r="C5" s="292">
        <f>'Cashflow Forecast- Monthly'!C5</f>
        <v>0</v>
      </c>
      <c r="D5" s="297">
        <f ca="1">'Cashflow Forecast- Monthly'!H5</f>
        <v>0</v>
      </c>
      <c r="E5" s="292">
        <f>'Cashflow Forecast- Monthly'!I5</f>
        <v>0</v>
      </c>
      <c r="F5" s="297">
        <f ca="1">'Cashflow Forecast- Monthly'!N5</f>
        <v>0</v>
      </c>
      <c r="G5" s="292">
        <f>'Cashflow Forecast- Monthly'!O5</f>
        <v>0</v>
      </c>
      <c r="H5" s="297">
        <f ca="1">'Cashflow Forecast- Monthly'!T5</f>
        <v>0</v>
      </c>
      <c r="I5" s="292">
        <f>'Cashflow Forecast- Monthly'!U5</f>
        <v>0</v>
      </c>
    </row>
    <row r="6" spans="1:9" ht="17.5" thickBot="1" x14ac:dyDescent="0.4">
      <c r="A6" s="179" t="s">
        <v>53</v>
      </c>
      <c r="B6" s="298"/>
      <c r="C6" s="298"/>
      <c r="D6" s="298"/>
      <c r="E6" s="298"/>
      <c r="F6" s="298"/>
      <c r="G6" s="298"/>
      <c r="H6" s="298"/>
      <c r="I6" s="298"/>
    </row>
    <row r="7" spans="1:9" x14ac:dyDescent="0.35">
      <c r="A7" s="39" t="s">
        <v>208</v>
      </c>
      <c r="B7" s="292">
        <f t="shared" ref="B7:I7" ca="1" si="0">SUM(B8:B9)</f>
        <v>0</v>
      </c>
      <c r="C7" s="292">
        <f t="shared" si="0"/>
        <v>0</v>
      </c>
      <c r="D7" s="297">
        <f t="shared" si="0"/>
        <v>0</v>
      </c>
      <c r="E7" s="292">
        <f t="shared" si="0"/>
        <v>0</v>
      </c>
      <c r="F7" s="297">
        <f t="shared" si="0"/>
        <v>0</v>
      </c>
      <c r="G7" s="292">
        <f t="shared" si="0"/>
        <v>0</v>
      </c>
      <c r="H7" s="297">
        <f t="shared" si="0"/>
        <v>0</v>
      </c>
      <c r="I7" s="292">
        <f t="shared" si="0"/>
        <v>0</v>
      </c>
    </row>
    <row r="8" spans="1:9" outlineLevel="1" x14ac:dyDescent="0.35">
      <c r="A8" s="37" t="s">
        <v>233</v>
      </c>
      <c r="B8" s="291">
        <f>'Cashflow Forecast- Monthly'!B8+'Cashflow Forecast- Monthly'!D8+'Cashflow Forecast- Monthly'!F8</f>
        <v>0</v>
      </c>
      <c r="C8" s="291">
        <f>'Cashflow Forecast- Monthly'!C8+'Cashflow Forecast- Monthly'!E8+'Cashflow Forecast- Monthly'!G8</f>
        <v>0</v>
      </c>
      <c r="D8" s="291">
        <f>'Cashflow Forecast- Monthly'!H8+'Cashflow Forecast- Monthly'!J8+'Cashflow Forecast- Monthly'!L8</f>
        <v>0</v>
      </c>
      <c r="E8" s="291">
        <f>'Cashflow Forecast- Monthly'!I8+'Cashflow Forecast- Monthly'!K8+'Cashflow Forecast- Monthly'!M8</f>
        <v>0</v>
      </c>
      <c r="F8" s="291">
        <f>'Cashflow Forecast- Monthly'!N8+'Cashflow Forecast- Monthly'!P8+'Cashflow Forecast- Monthly'!R8</f>
        <v>0</v>
      </c>
      <c r="G8" s="291">
        <f>'Cashflow Forecast- Monthly'!O8+'Cashflow Forecast- Monthly'!Q8+'Cashflow Forecast- Monthly'!S8</f>
        <v>0</v>
      </c>
      <c r="H8" s="291">
        <f>'Cashflow Forecast- Monthly'!T8+'Cashflow Forecast- Monthly'!V8+'Cashflow Forecast- Monthly'!X8</f>
        <v>0</v>
      </c>
      <c r="I8" s="291">
        <f>'Cashflow Forecast- Monthly'!U8+'Cashflow Forecast- Monthly'!W8+'Cashflow Forecast- Monthly'!Y8</f>
        <v>0</v>
      </c>
    </row>
    <row r="9" spans="1:9" outlineLevel="1" x14ac:dyDescent="0.35">
      <c r="A9" s="38" t="s">
        <v>230</v>
      </c>
      <c r="B9" s="291">
        <f ca="1">'Cashflow Forecast- Monthly'!B9+'Cashflow Forecast- Monthly'!D9+'Cashflow Forecast- Monthly'!F9</f>
        <v>0</v>
      </c>
      <c r="C9" s="291">
        <f>'Cashflow Forecast- Monthly'!C9+'Cashflow Forecast- Monthly'!E9+'Cashflow Forecast- Monthly'!G9</f>
        <v>0</v>
      </c>
      <c r="D9" s="291">
        <f>'Cashflow Forecast- Monthly'!H9+'Cashflow Forecast- Monthly'!J9+'Cashflow Forecast- Monthly'!L9</f>
        <v>0</v>
      </c>
      <c r="E9" s="291">
        <f>'Cashflow Forecast- Monthly'!I9+'Cashflow Forecast- Monthly'!K9+'Cashflow Forecast- Monthly'!M9</f>
        <v>0</v>
      </c>
      <c r="F9" s="291">
        <f>'Cashflow Forecast- Monthly'!N9+'Cashflow Forecast- Monthly'!P9+'Cashflow Forecast- Monthly'!R9</f>
        <v>0</v>
      </c>
      <c r="G9" s="291">
        <f>'Cashflow Forecast- Monthly'!O9+'Cashflow Forecast- Monthly'!Q9+'Cashflow Forecast- Monthly'!S9</f>
        <v>0</v>
      </c>
      <c r="H9" s="291">
        <f>'Cashflow Forecast- Monthly'!T9+'Cashflow Forecast- Monthly'!V9+'Cashflow Forecast- Monthly'!X9</f>
        <v>0</v>
      </c>
      <c r="I9" s="291">
        <f>'Cashflow Forecast- Monthly'!U9+'Cashflow Forecast- Monthly'!W9+'Cashflow Forecast- Monthly'!Y9</f>
        <v>0</v>
      </c>
    </row>
    <row r="10" spans="1:9" x14ac:dyDescent="0.35">
      <c r="A10" s="162"/>
      <c r="B10" s="299"/>
      <c r="C10" s="299"/>
      <c r="D10" s="299"/>
      <c r="E10" s="299"/>
      <c r="F10" s="299"/>
      <c r="G10" s="299"/>
      <c r="H10" s="299"/>
      <c r="I10" s="299"/>
    </row>
    <row r="11" spans="1:9" x14ac:dyDescent="0.35">
      <c r="A11" s="39" t="s">
        <v>209</v>
      </c>
      <c r="B11" s="292">
        <f t="shared" ref="B11:I11" si="1">SUM(B12:B14)</f>
        <v>0</v>
      </c>
      <c r="C11" s="292">
        <f t="shared" si="1"/>
        <v>0</v>
      </c>
      <c r="D11" s="297">
        <f t="shared" si="1"/>
        <v>0</v>
      </c>
      <c r="E11" s="292">
        <f t="shared" si="1"/>
        <v>0</v>
      </c>
      <c r="F11" s="297">
        <f t="shared" si="1"/>
        <v>0</v>
      </c>
      <c r="G11" s="292">
        <f t="shared" si="1"/>
        <v>0</v>
      </c>
      <c r="H11" s="297">
        <f t="shared" si="1"/>
        <v>0</v>
      </c>
      <c r="I11" s="292">
        <f t="shared" si="1"/>
        <v>0</v>
      </c>
    </row>
    <row r="12" spans="1:9" outlineLevel="1" x14ac:dyDescent="0.35">
      <c r="A12" s="40" t="s">
        <v>63</v>
      </c>
      <c r="B12" s="293">
        <f>'Cashflow Forecast- Monthly'!B12+'Cashflow Forecast- Monthly'!D12+'Cashflow Forecast- Monthly'!F12</f>
        <v>0</v>
      </c>
      <c r="C12" s="293">
        <f>'Cashflow Forecast- Monthly'!C12+'Cashflow Forecast- Monthly'!E12+'Cashflow Forecast- Monthly'!G12</f>
        <v>0</v>
      </c>
      <c r="D12" s="293">
        <f>'Cashflow Forecast- Monthly'!H12+'Cashflow Forecast- Monthly'!J12+'Cashflow Forecast- Monthly'!L12</f>
        <v>0</v>
      </c>
      <c r="E12" s="293">
        <f>'Cashflow Forecast- Monthly'!I12+'Cashflow Forecast- Monthly'!K12+'Cashflow Forecast- Monthly'!M12</f>
        <v>0</v>
      </c>
      <c r="F12" s="293">
        <f>'Cashflow Forecast- Monthly'!N12+'Cashflow Forecast- Monthly'!P12+'Cashflow Forecast- Monthly'!R12</f>
        <v>0</v>
      </c>
      <c r="G12" s="293">
        <f>'Cashflow Forecast- Monthly'!O12+'Cashflow Forecast- Monthly'!Q12+'Cashflow Forecast- Monthly'!S12</f>
        <v>0</v>
      </c>
      <c r="H12" s="300">
        <f>'Cashflow Forecast- Monthly'!T12+'Cashflow Forecast- Monthly'!V12+'Cashflow Forecast- Monthly'!X12</f>
        <v>0</v>
      </c>
      <c r="I12" s="293">
        <f>'Cashflow Forecast- Monthly'!U12+'Cashflow Forecast- Monthly'!W12+'Cashflow Forecast- Monthly'!Y12</f>
        <v>0</v>
      </c>
    </row>
    <row r="13" spans="1:9" outlineLevel="1" x14ac:dyDescent="0.35">
      <c r="A13" s="38" t="s">
        <v>64</v>
      </c>
      <c r="B13" s="293">
        <f>'Cashflow Forecast- Monthly'!B13+'Cashflow Forecast- Monthly'!D13+'Cashflow Forecast- Monthly'!F13</f>
        <v>0</v>
      </c>
      <c r="C13" s="293">
        <f>'Cashflow Forecast- Monthly'!C13+'Cashflow Forecast- Monthly'!E13+'Cashflow Forecast- Monthly'!G13</f>
        <v>0</v>
      </c>
      <c r="D13" s="293">
        <f>'Cashflow Forecast- Monthly'!H13+'Cashflow Forecast- Monthly'!J13+'Cashflow Forecast- Monthly'!L13</f>
        <v>0</v>
      </c>
      <c r="E13" s="293">
        <f>'Cashflow Forecast- Monthly'!I13+'Cashflow Forecast- Monthly'!K13+'Cashflow Forecast- Monthly'!M13</f>
        <v>0</v>
      </c>
      <c r="F13" s="293">
        <f>'Cashflow Forecast- Monthly'!N13+'Cashflow Forecast- Monthly'!P13+'Cashflow Forecast- Monthly'!R13</f>
        <v>0</v>
      </c>
      <c r="G13" s="293">
        <f>'Cashflow Forecast- Monthly'!O13+'Cashflow Forecast- Monthly'!Q13+'Cashflow Forecast- Monthly'!S13</f>
        <v>0</v>
      </c>
      <c r="H13" s="300">
        <f>'Cashflow Forecast- Monthly'!T13+'Cashflow Forecast- Monthly'!V13+'Cashflow Forecast- Monthly'!X13</f>
        <v>0</v>
      </c>
      <c r="I13" s="293">
        <f>'Cashflow Forecast- Monthly'!U13+'Cashflow Forecast- Monthly'!W13+'Cashflow Forecast- Monthly'!Y13</f>
        <v>0</v>
      </c>
    </row>
    <row r="14" spans="1:9" outlineLevel="1" x14ac:dyDescent="0.35">
      <c r="A14" s="38" t="s">
        <v>54</v>
      </c>
      <c r="B14" s="293">
        <f>'Cashflow Forecast- Monthly'!B14+'Cashflow Forecast- Monthly'!D14+'Cashflow Forecast- Monthly'!F14</f>
        <v>0</v>
      </c>
      <c r="C14" s="293">
        <f>'Cashflow Forecast- Monthly'!C14+'Cashflow Forecast- Monthly'!E14+'Cashflow Forecast- Monthly'!G14</f>
        <v>0</v>
      </c>
      <c r="D14" s="293">
        <f>'Cashflow Forecast- Monthly'!H14+'Cashflow Forecast- Monthly'!J14+'Cashflow Forecast- Monthly'!L14</f>
        <v>0</v>
      </c>
      <c r="E14" s="293">
        <f>'Cashflow Forecast- Monthly'!I14+'Cashflow Forecast- Monthly'!K14+'Cashflow Forecast- Monthly'!M14</f>
        <v>0</v>
      </c>
      <c r="F14" s="293">
        <f>'Cashflow Forecast- Monthly'!N14+'Cashflow Forecast- Monthly'!P14+'Cashflow Forecast- Monthly'!R14</f>
        <v>0</v>
      </c>
      <c r="G14" s="293">
        <f>'Cashflow Forecast- Monthly'!O14+'Cashflow Forecast- Monthly'!Q14+'Cashflow Forecast- Monthly'!S14</f>
        <v>0</v>
      </c>
      <c r="H14" s="300">
        <f>'Cashflow Forecast- Monthly'!T14+'Cashflow Forecast- Monthly'!V14+'Cashflow Forecast- Monthly'!X14</f>
        <v>0</v>
      </c>
      <c r="I14" s="293">
        <f>'Cashflow Forecast- Monthly'!U14+'Cashflow Forecast- Monthly'!W14+'Cashflow Forecast- Monthly'!Y14</f>
        <v>0</v>
      </c>
    </row>
    <row r="15" spans="1:9" x14ac:dyDescent="0.35">
      <c r="B15" s="299"/>
      <c r="C15" s="299"/>
      <c r="D15" s="299"/>
      <c r="E15" s="299"/>
      <c r="F15" s="299"/>
      <c r="G15" s="299"/>
      <c r="H15" s="299"/>
      <c r="I15" s="299"/>
    </row>
    <row r="16" spans="1:9" x14ac:dyDescent="0.35">
      <c r="A16" s="41" t="s">
        <v>65</v>
      </c>
      <c r="B16" s="292">
        <f t="shared" ref="B16:I16" ca="1" si="2">B7+B11</f>
        <v>0</v>
      </c>
      <c r="C16" s="292">
        <f t="shared" si="2"/>
        <v>0</v>
      </c>
      <c r="D16" s="297">
        <f t="shared" si="2"/>
        <v>0</v>
      </c>
      <c r="E16" s="292">
        <f t="shared" si="2"/>
        <v>0</v>
      </c>
      <c r="F16" s="297">
        <f t="shared" si="2"/>
        <v>0</v>
      </c>
      <c r="G16" s="292">
        <f t="shared" si="2"/>
        <v>0</v>
      </c>
      <c r="H16" s="297">
        <f t="shared" si="2"/>
        <v>0</v>
      </c>
      <c r="I16" s="292">
        <f t="shared" si="2"/>
        <v>0</v>
      </c>
    </row>
    <row r="17" spans="1:9" ht="17.5" thickBot="1" x14ac:dyDescent="0.4">
      <c r="A17" s="180" t="s">
        <v>83</v>
      </c>
      <c r="B17" s="301"/>
      <c r="C17" s="301"/>
      <c r="D17" s="301"/>
      <c r="E17" s="301"/>
      <c r="F17" s="301"/>
      <c r="G17" s="301"/>
      <c r="H17" s="301"/>
      <c r="I17" s="301"/>
    </row>
    <row r="18" spans="1:9" x14ac:dyDescent="0.35">
      <c r="A18" s="39" t="s">
        <v>84</v>
      </c>
      <c r="B18" s="292">
        <f ca="1">SUM(B19:B24)</f>
        <v>0</v>
      </c>
      <c r="C18" s="292">
        <f>SUM(C19:C24)</f>
        <v>0</v>
      </c>
      <c r="D18" s="297">
        <f t="shared" ref="D18:H18" si="3">SUM(D19:D19)</f>
        <v>0</v>
      </c>
      <c r="E18" s="292">
        <f>SUM(E19:E24)</f>
        <v>0</v>
      </c>
      <c r="F18" s="297">
        <f t="shared" si="3"/>
        <v>0</v>
      </c>
      <c r="G18" s="292">
        <f>SUM(G19:G24)</f>
        <v>0</v>
      </c>
      <c r="H18" s="297">
        <f t="shared" si="3"/>
        <v>0</v>
      </c>
      <c r="I18" s="292">
        <f>SUM(I19:I24)</f>
        <v>0</v>
      </c>
    </row>
    <row r="19" spans="1:9" outlineLevel="1" x14ac:dyDescent="0.35">
      <c r="A19" s="163" t="s">
        <v>23</v>
      </c>
      <c r="B19" s="296">
        <f ca="1">'Cashflow Forecast- Monthly'!B19+'Cashflow Forecast- Monthly'!D19+'Cashflow Forecast- Monthly'!F19</f>
        <v>0</v>
      </c>
      <c r="C19" s="296">
        <f>'Cashflow Forecast- Monthly'!C19+'Cashflow Forecast- Monthly'!E19+'Cashflow Forecast- Monthly'!G19</f>
        <v>0</v>
      </c>
      <c r="D19" s="296">
        <f>'Cashflow Forecast- Monthly'!H19+'Cashflow Forecast- Monthly'!J19+'Cashflow Forecast- Monthly'!L19</f>
        <v>0</v>
      </c>
      <c r="E19" s="296">
        <f>'Cashflow Forecast- Monthly'!I19+'Cashflow Forecast- Monthly'!K19+'Cashflow Forecast- Monthly'!M19</f>
        <v>0</v>
      </c>
      <c r="F19" s="296">
        <f>'Cashflow Forecast- Monthly'!N19+'Cashflow Forecast- Monthly'!P19+'Cashflow Forecast- Monthly'!R19</f>
        <v>0</v>
      </c>
      <c r="G19" s="296">
        <f>'Cashflow Forecast- Monthly'!O19+'Cashflow Forecast- Monthly'!Q19+'Cashflow Forecast- Monthly'!S19</f>
        <v>0</v>
      </c>
      <c r="H19" s="296">
        <f>'Cashflow Forecast- Monthly'!T19+'Cashflow Forecast- Monthly'!V19+'Cashflow Forecast- Monthly'!X19</f>
        <v>0</v>
      </c>
      <c r="I19" s="296">
        <f>'Cashflow Forecast- Monthly'!U19+'Cashflow Forecast- Monthly'!W19+'Cashflow Forecast- Monthly'!Y19</f>
        <v>0</v>
      </c>
    </row>
    <row r="20" spans="1:9" outlineLevel="1" x14ac:dyDescent="0.35">
      <c r="A20" s="172" t="s">
        <v>132</v>
      </c>
      <c r="B20" s="296">
        <f ca="1">'Cashflow Forecast- Monthly'!B20+'Cashflow Forecast- Monthly'!D20+'Cashflow Forecast- Monthly'!F20</f>
        <v>0</v>
      </c>
      <c r="C20" s="296">
        <f>'Cashflow Forecast- Monthly'!C20+'Cashflow Forecast- Monthly'!E20+'Cashflow Forecast- Monthly'!G20</f>
        <v>0</v>
      </c>
      <c r="D20" s="296">
        <f ca="1">'Cashflow Forecast- Monthly'!H20+'Cashflow Forecast- Monthly'!J20+'Cashflow Forecast- Monthly'!L20</f>
        <v>0</v>
      </c>
      <c r="E20" s="296">
        <f>'Cashflow Forecast- Monthly'!I20+'Cashflow Forecast- Monthly'!K20+'Cashflow Forecast- Monthly'!M20</f>
        <v>0</v>
      </c>
      <c r="F20" s="296">
        <f ca="1">'Cashflow Forecast- Monthly'!N20+'Cashflow Forecast- Monthly'!P20+'Cashflow Forecast- Monthly'!R20</f>
        <v>0</v>
      </c>
      <c r="G20" s="296">
        <f>'Cashflow Forecast- Monthly'!O20+'Cashflow Forecast- Monthly'!Q20+'Cashflow Forecast- Monthly'!S20</f>
        <v>0</v>
      </c>
      <c r="H20" s="296">
        <f ca="1">'Cashflow Forecast- Monthly'!T20+'Cashflow Forecast- Monthly'!V20+'Cashflow Forecast- Monthly'!X20</f>
        <v>0</v>
      </c>
      <c r="I20" s="296">
        <f>'Cashflow Forecast- Monthly'!U20+'Cashflow Forecast- Monthly'!W20+'Cashflow Forecast- Monthly'!Y20</f>
        <v>0</v>
      </c>
    </row>
    <row r="21" spans="1:9" outlineLevel="1" x14ac:dyDescent="0.35">
      <c r="A21" s="173" t="s">
        <v>135</v>
      </c>
      <c r="B21" s="296">
        <f ca="1">'Cashflow Forecast- Monthly'!B21+'Cashflow Forecast- Monthly'!D21+'Cashflow Forecast- Monthly'!F21</f>
        <v>0</v>
      </c>
      <c r="C21" s="296">
        <f>'Cashflow Forecast- Monthly'!C21+'Cashflow Forecast- Monthly'!E21+'Cashflow Forecast- Monthly'!G21</f>
        <v>0</v>
      </c>
      <c r="D21" s="296">
        <f ca="1">'Cashflow Forecast- Monthly'!H21+'Cashflow Forecast- Monthly'!J21+'Cashflow Forecast- Monthly'!L21</f>
        <v>0</v>
      </c>
      <c r="E21" s="296">
        <f>'Cashflow Forecast- Monthly'!I21+'Cashflow Forecast- Monthly'!K21+'Cashflow Forecast- Monthly'!M21</f>
        <v>0</v>
      </c>
      <c r="F21" s="296">
        <f ca="1">'Cashflow Forecast- Monthly'!N21+'Cashflow Forecast- Monthly'!P21+'Cashflow Forecast- Monthly'!R21</f>
        <v>0</v>
      </c>
      <c r="G21" s="296">
        <f>'Cashflow Forecast- Monthly'!O21+'Cashflow Forecast- Monthly'!Q21+'Cashflow Forecast- Monthly'!S21</f>
        <v>0</v>
      </c>
      <c r="H21" s="296">
        <f ca="1">'Cashflow Forecast- Monthly'!T21+'Cashflow Forecast- Monthly'!V21+'Cashflow Forecast- Monthly'!X21</f>
        <v>0</v>
      </c>
      <c r="I21" s="296">
        <f>'Cashflow Forecast- Monthly'!U21+'Cashflow Forecast- Monthly'!W21+'Cashflow Forecast- Monthly'!Y21</f>
        <v>0</v>
      </c>
    </row>
    <row r="22" spans="1:9" outlineLevel="1" x14ac:dyDescent="0.35">
      <c r="A22" s="174" t="s">
        <v>133</v>
      </c>
      <c r="B22" s="296">
        <f ca="1">'Cashflow Forecast- Monthly'!B22+'Cashflow Forecast- Monthly'!D22+'Cashflow Forecast- Monthly'!F22</f>
        <v>0</v>
      </c>
      <c r="C22" s="296">
        <f>'Cashflow Forecast- Monthly'!C22+'Cashflow Forecast- Monthly'!E22+'Cashflow Forecast- Monthly'!G22</f>
        <v>0</v>
      </c>
      <c r="D22" s="296">
        <f ca="1">'Cashflow Forecast- Monthly'!H22+'Cashflow Forecast- Monthly'!J22+'Cashflow Forecast- Monthly'!L22</f>
        <v>0</v>
      </c>
      <c r="E22" s="296">
        <f>'Cashflow Forecast- Monthly'!I22+'Cashflow Forecast- Monthly'!K22+'Cashflow Forecast- Monthly'!M22</f>
        <v>0</v>
      </c>
      <c r="F22" s="296">
        <f ca="1">'Cashflow Forecast- Monthly'!N22+'Cashflow Forecast- Monthly'!P22+'Cashflow Forecast- Monthly'!R22</f>
        <v>0</v>
      </c>
      <c r="G22" s="296">
        <f>'Cashflow Forecast- Monthly'!O22+'Cashflow Forecast- Monthly'!Q22+'Cashflow Forecast- Monthly'!S22</f>
        <v>0</v>
      </c>
      <c r="H22" s="296">
        <f ca="1">'Cashflow Forecast- Monthly'!T22+'Cashflow Forecast- Monthly'!V22+'Cashflow Forecast- Monthly'!X22</f>
        <v>0</v>
      </c>
      <c r="I22" s="296">
        <f>'Cashflow Forecast- Monthly'!U22+'Cashflow Forecast- Monthly'!W22+'Cashflow Forecast- Monthly'!Y22</f>
        <v>0</v>
      </c>
    </row>
    <row r="23" spans="1:9" outlineLevel="1" x14ac:dyDescent="0.35">
      <c r="A23" s="174" t="s">
        <v>134</v>
      </c>
      <c r="B23" s="296">
        <f ca="1">'Cashflow Forecast- Monthly'!B23+'Cashflow Forecast- Monthly'!D23+'Cashflow Forecast- Monthly'!F23</f>
        <v>0</v>
      </c>
      <c r="C23" s="296">
        <f>'Cashflow Forecast- Monthly'!C23+'Cashflow Forecast- Monthly'!E23+'Cashflow Forecast- Monthly'!G23</f>
        <v>0</v>
      </c>
      <c r="D23" s="296">
        <f ca="1">'Cashflow Forecast- Monthly'!H23+'Cashflow Forecast- Monthly'!J23+'Cashflow Forecast- Monthly'!L23</f>
        <v>0</v>
      </c>
      <c r="E23" s="296">
        <f>'Cashflow Forecast- Monthly'!I23+'Cashflow Forecast- Monthly'!K23+'Cashflow Forecast- Monthly'!M23</f>
        <v>0</v>
      </c>
      <c r="F23" s="296">
        <f ca="1">'Cashflow Forecast- Monthly'!N23+'Cashflow Forecast- Monthly'!P23+'Cashflow Forecast- Monthly'!R23</f>
        <v>0</v>
      </c>
      <c r="G23" s="296">
        <f>'Cashflow Forecast- Monthly'!O23+'Cashflow Forecast- Monthly'!Q23+'Cashflow Forecast- Monthly'!S23</f>
        <v>0</v>
      </c>
      <c r="H23" s="296">
        <f ca="1">'Cashflow Forecast- Monthly'!T23+'Cashflow Forecast- Monthly'!V23+'Cashflow Forecast- Monthly'!X23</f>
        <v>0</v>
      </c>
      <c r="I23" s="296">
        <f>'Cashflow Forecast- Monthly'!U23+'Cashflow Forecast- Monthly'!W23+'Cashflow Forecast- Monthly'!Y23</f>
        <v>0</v>
      </c>
    </row>
    <row r="24" spans="1:9" outlineLevel="1" x14ac:dyDescent="0.35">
      <c r="A24" s="174" t="s">
        <v>212</v>
      </c>
      <c r="B24" s="296">
        <f>'Cashflow Forecast- Monthly'!B24+'Cashflow Forecast- Monthly'!D24+'Cashflow Forecast- Monthly'!F24</f>
        <v>0</v>
      </c>
      <c r="C24" s="296">
        <f>'Cashflow Forecast- Monthly'!C24+'Cashflow Forecast- Monthly'!E24+'Cashflow Forecast- Monthly'!G24</f>
        <v>0</v>
      </c>
      <c r="D24" s="296">
        <f>'Cashflow Forecast- Monthly'!H24+'Cashflow Forecast- Monthly'!J24+'Cashflow Forecast- Monthly'!L24</f>
        <v>0</v>
      </c>
      <c r="E24" s="296">
        <f>'Cashflow Forecast- Monthly'!I24+'Cashflow Forecast- Monthly'!K24+'Cashflow Forecast- Monthly'!M24</f>
        <v>0</v>
      </c>
      <c r="F24" s="296">
        <f>'Cashflow Forecast- Monthly'!N24+'Cashflow Forecast- Monthly'!P24+'Cashflow Forecast- Monthly'!R24</f>
        <v>0</v>
      </c>
      <c r="G24" s="296">
        <f>'Cashflow Forecast- Monthly'!O24+'Cashflow Forecast- Monthly'!Q24+'Cashflow Forecast- Monthly'!S24</f>
        <v>0</v>
      </c>
      <c r="H24" s="296">
        <f>'Cashflow Forecast- Monthly'!T24+'Cashflow Forecast- Monthly'!V24+'Cashflow Forecast- Monthly'!X24</f>
        <v>0</v>
      </c>
      <c r="I24" s="296">
        <f>'Cashflow Forecast- Monthly'!U24+'Cashflow Forecast- Monthly'!W24+'Cashflow Forecast- Monthly'!Y24</f>
        <v>0</v>
      </c>
    </row>
    <row r="25" spans="1:9" x14ac:dyDescent="0.35">
      <c r="A25" s="164"/>
      <c r="B25" s="302"/>
      <c r="C25" s="302"/>
      <c r="D25" s="302"/>
      <c r="E25" s="302"/>
      <c r="F25" s="302"/>
      <c r="G25" s="302"/>
      <c r="H25" s="302"/>
      <c r="I25" s="302"/>
    </row>
    <row r="26" spans="1:9" x14ac:dyDescent="0.35">
      <c r="A26" s="39" t="s">
        <v>81</v>
      </c>
      <c r="B26" s="293">
        <f>'Cashflow Forecast- Monthly'!B26+'Cashflow Forecast- Monthly'!D26+'Cashflow Forecast- Monthly'!F26</f>
        <v>0</v>
      </c>
      <c r="C26" s="293">
        <f>'Cashflow Forecast- Monthly'!C26+'Cashflow Forecast- Monthly'!E26+'Cashflow Forecast- Monthly'!G26</f>
        <v>0</v>
      </c>
      <c r="D26" s="293">
        <f>'Cashflow Forecast- Monthly'!H26+'Cashflow Forecast- Monthly'!J26+'Cashflow Forecast- Monthly'!L26</f>
        <v>0</v>
      </c>
      <c r="E26" s="293">
        <f>'Cashflow Forecast- Monthly'!I26+'Cashflow Forecast- Monthly'!K26+'Cashflow Forecast- Monthly'!M26</f>
        <v>0</v>
      </c>
      <c r="F26" s="293">
        <f>'Cashflow Forecast- Monthly'!N26+'Cashflow Forecast- Monthly'!P26+'Cashflow Forecast- Monthly'!R26</f>
        <v>0</v>
      </c>
      <c r="G26" s="293">
        <f>'Cashflow Forecast- Monthly'!O26+'Cashflow Forecast- Monthly'!Q26+'Cashflow Forecast- Monthly'!S26</f>
        <v>0</v>
      </c>
      <c r="H26" s="293">
        <f>'Cashflow Forecast- Monthly'!T26+'Cashflow Forecast- Monthly'!V26+'Cashflow Forecast- Monthly'!X26</f>
        <v>0</v>
      </c>
      <c r="I26" s="293">
        <f>'Cashflow Forecast- Monthly'!U26+'Cashflow Forecast- Monthly'!W26+'Cashflow Forecast- Monthly'!Y26</f>
        <v>0</v>
      </c>
    </row>
    <row r="27" spans="1:9" x14ac:dyDescent="0.35">
      <c r="B27" s="299"/>
      <c r="C27" s="299"/>
      <c r="D27" s="299"/>
      <c r="E27" s="299"/>
      <c r="F27" s="299"/>
      <c r="G27" s="299"/>
      <c r="H27" s="299"/>
      <c r="I27" s="299"/>
    </row>
    <row r="28" spans="1:9" x14ac:dyDescent="0.35">
      <c r="A28" s="39" t="s">
        <v>82</v>
      </c>
      <c r="B28" s="292">
        <f t="shared" ref="B28:I28" si="4">SUM(B29:B30)</f>
        <v>0</v>
      </c>
      <c r="C28" s="292">
        <f t="shared" si="4"/>
        <v>0</v>
      </c>
      <c r="D28" s="297">
        <f t="shared" si="4"/>
        <v>0</v>
      </c>
      <c r="E28" s="292">
        <f t="shared" si="4"/>
        <v>0</v>
      </c>
      <c r="F28" s="297">
        <f t="shared" si="4"/>
        <v>0</v>
      </c>
      <c r="G28" s="292">
        <f t="shared" si="4"/>
        <v>0</v>
      </c>
      <c r="H28" s="297">
        <f t="shared" si="4"/>
        <v>0</v>
      </c>
      <c r="I28" s="292">
        <f t="shared" si="4"/>
        <v>0</v>
      </c>
    </row>
    <row r="29" spans="1:9" outlineLevel="1" x14ac:dyDescent="0.35">
      <c r="A29" s="40" t="s">
        <v>79</v>
      </c>
      <c r="B29" s="293">
        <f>'Cashflow Forecast- Monthly'!B29+'Cashflow Forecast- Monthly'!D29+'Cashflow Forecast- Monthly'!F29</f>
        <v>0</v>
      </c>
      <c r="C29" s="293">
        <f>'Cashflow Forecast- Monthly'!C29+'Cashflow Forecast- Monthly'!E29+'Cashflow Forecast- Monthly'!G29</f>
        <v>0</v>
      </c>
      <c r="D29" s="293">
        <f>'Cashflow Forecast- Monthly'!H29+'Cashflow Forecast- Monthly'!J29+'Cashflow Forecast- Monthly'!L29</f>
        <v>0</v>
      </c>
      <c r="E29" s="293">
        <f>'Cashflow Forecast- Monthly'!I29+'Cashflow Forecast- Monthly'!K29+'Cashflow Forecast- Monthly'!M29</f>
        <v>0</v>
      </c>
      <c r="F29" s="293">
        <f>'Cashflow Forecast- Monthly'!N29+'Cashflow Forecast- Monthly'!P29+'Cashflow Forecast- Monthly'!R29</f>
        <v>0</v>
      </c>
      <c r="G29" s="293">
        <f>'Cashflow Forecast- Monthly'!O29+'Cashflow Forecast- Monthly'!Q29+'Cashflow Forecast- Monthly'!S29</f>
        <v>0</v>
      </c>
      <c r="H29" s="293">
        <f>'Cashflow Forecast- Monthly'!T29+'Cashflow Forecast- Monthly'!V29+'Cashflow Forecast- Monthly'!X29</f>
        <v>0</v>
      </c>
      <c r="I29" s="293">
        <f>'Cashflow Forecast- Monthly'!U29+'Cashflow Forecast- Monthly'!W29+'Cashflow Forecast- Monthly'!Y29</f>
        <v>0</v>
      </c>
    </row>
    <row r="30" spans="1:9" outlineLevel="1" x14ac:dyDescent="0.35">
      <c r="A30" s="38" t="s">
        <v>80</v>
      </c>
      <c r="B30" s="293">
        <f>'Cashflow Forecast- Monthly'!B30+'Cashflow Forecast- Monthly'!D30+'Cashflow Forecast- Monthly'!F30</f>
        <v>0</v>
      </c>
      <c r="C30" s="293">
        <f>'Cashflow Forecast- Monthly'!C30+'Cashflow Forecast- Monthly'!E30+'Cashflow Forecast- Monthly'!G30</f>
        <v>0</v>
      </c>
      <c r="D30" s="293">
        <f>'Cashflow Forecast- Monthly'!H30+'Cashflow Forecast- Monthly'!J30+'Cashflow Forecast- Monthly'!L30</f>
        <v>0</v>
      </c>
      <c r="E30" s="293">
        <f>'Cashflow Forecast- Monthly'!I30+'Cashflow Forecast- Monthly'!K30+'Cashflow Forecast- Monthly'!M30</f>
        <v>0</v>
      </c>
      <c r="F30" s="293">
        <f>'Cashflow Forecast- Monthly'!N30+'Cashflow Forecast- Monthly'!P30+'Cashflow Forecast- Monthly'!R30</f>
        <v>0</v>
      </c>
      <c r="G30" s="293">
        <f>'Cashflow Forecast- Monthly'!O30+'Cashflow Forecast- Monthly'!Q30+'Cashflow Forecast- Monthly'!S30</f>
        <v>0</v>
      </c>
      <c r="H30" s="293">
        <f>'Cashflow Forecast- Monthly'!T30+'Cashflow Forecast- Monthly'!V30+'Cashflow Forecast- Monthly'!X30</f>
        <v>0</v>
      </c>
      <c r="I30" s="293">
        <f>'Cashflow Forecast- Monthly'!U30+'Cashflow Forecast- Monthly'!W30+'Cashflow Forecast- Monthly'!Y30</f>
        <v>0</v>
      </c>
    </row>
    <row r="31" spans="1:9" x14ac:dyDescent="0.35">
      <c r="B31" s="299"/>
      <c r="C31" s="299"/>
      <c r="D31" s="299"/>
      <c r="E31" s="299"/>
      <c r="F31" s="299"/>
      <c r="G31" s="299"/>
      <c r="H31" s="299"/>
      <c r="I31" s="299"/>
    </row>
    <row r="32" spans="1:9" x14ac:dyDescent="0.35">
      <c r="A32" s="39" t="s">
        <v>234</v>
      </c>
      <c r="B32" s="293">
        <f>'Cashflow Forecast- Monthly'!B32+'Cashflow Forecast- Monthly'!D32+'Cashflow Forecast- Monthly'!F32</f>
        <v>0</v>
      </c>
      <c r="C32" s="293">
        <f>'Cashflow Forecast- Monthly'!C32+'Cashflow Forecast- Monthly'!E32+'Cashflow Forecast- Monthly'!G32</f>
        <v>0</v>
      </c>
      <c r="D32" s="293">
        <f>'Cashflow Forecast- Monthly'!H32+'Cashflow Forecast- Monthly'!J32+'Cashflow Forecast- Monthly'!L32</f>
        <v>0</v>
      </c>
      <c r="E32" s="293">
        <f>'Cashflow Forecast- Monthly'!I32+'Cashflow Forecast- Monthly'!K32+'Cashflow Forecast- Monthly'!M32</f>
        <v>0</v>
      </c>
      <c r="F32" s="293">
        <f>'Cashflow Forecast- Monthly'!N32+'Cashflow Forecast- Monthly'!P32+'Cashflow Forecast- Monthly'!R32</f>
        <v>0</v>
      </c>
      <c r="G32" s="293">
        <f>'Cashflow Forecast- Monthly'!O30+'Cashflow Forecast- Monthly'!Q30+'Cashflow Forecast- Monthly'!S30</f>
        <v>0</v>
      </c>
      <c r="H32" s="293">
        <f>'Cashflow Forecast- Monthly'!T32+'Cashflow Forecast- Monthly'!V32+'Cashflow Forecast- Monthly'!X32</f>
        <v>0</v>
      </c>
      <c r="I32" s="293">
        <f>'Cashflow Forecast- Monthly'!U32+'Cashflow Forecast- Monthly'!W32+'Cashflow Forecast- Monthly'!Y32</f>
        <v>0</v>
      </c>
    </row>
    <row r="33" spans="1:9" x14ac:dyDescent="0.35">
      <c r="A33" s="42"/>
      <c r="B33" s="303"/>
      <c r="C33" s="303"/>
      <c r="D33" s="304"/>
      <c r="E33" s="303"/>
      <c r="F33" s="304"/>
      <c r="G33" s="303"/>
      <c r="H33" s="304"/>
      <c r="I33" s="303"/>
    </row>
    <row r="34" spans="1:9" x14ac:dyDescent="0.35">
      <c r="A34" s="43" t="s">
        <v>66</v>
      </c>
      <c r="B34" s="305">
        <f t="shared" ref="B34:I34" ca="1" si="5">B18+B26+B28+B32</f>
        <v>0</v>
      </c>
      <c r="C34" s="305">
        <f t="shared" si="5"/>
        <v>0</v>
      </c>
      <c r="D34" s="305">
        <f t="shared" si="5"/>
        <v>0</v>
      </c>
      <c r="E34" s="305">
        <f t="shared" si="5"/>
        <v>0</v>
      </c>
      <c r="F34" s="305">
        <f t="shared" si="5"/>
        <v>0</v>
      </c>
      <c r="G34" s="305">
        <f t="shared" si="5"/>
        <v>0</v>
      </c>
      <c r="H34" s="305">
        <f t="shared" si="5"/>
        <v>0</v>
      </c>
      <c r="I34" s="305">
        <f t="shared" si="5"/>
        <v>0</v>
      </c>
    </row>
    <row r="35" spans="1:9" s="34" customFormat="1" x14ac:dyDescent="0.35">
      <c r="A35" s="166"/>
      <c r="B35" s="306"/>
      <c r="C35" s="306"/>
      <c r="D35" s="307"/>
      <c r="E35" s="306"/>
      <c r="F35" s="307"/>
      <c r="G35" s="306"/>
      <c r="H35" s="307"/>
      <c r="I35" s="306"/>
    </row>
    <row r="36" spans="1:9" x14ac:dyDescent="0.35">
      <c r="A36" s="43" t="s">
        <v>85</v>
      </c>
      <c r="B36" s="308">
        <f t="shared" ref="B36:I36" ca="1" si="6">B16-B34</f>
        <v>0</v>
      </c>
      <c r="C36" s="308">
        <f t="shared" si="6"/>
        <v>0</v>
      </c>
      <c r="D36" s="309">
        <f t="shared" si="6"/>
        <v>0</v>
      </c>
      <c r="E36" s="308">
        <f t="shared" si="6"/>
        <v>0</v>
      </c>
      <c r="F36" s="309">
        <f t="shared" si="6"/>
        <v>0</v>
      </c>
      <c r="G36" s="308">
        <f t="shared" si="6"/>
        <v>0</v>
      </c>
      <c r="H36" s="309">
        <f t="shared" si="6"/>
        <v>0</v>
      </c>
      <c r="I36" s="308">
        <f t="shared" si="6"/>
        <v>0</v>
      </c>
    </row>
    <row r="37" spans="1:9" x14ac:dyDescent="0.35">
      <c r="A37" s="39" t="s">
        <v>275</v>
      </c>
      <c r="B37" s="292">
        <f t="shared" ref="B37:I37" ca="1" si="7">B36+B5</f>
        <v>0</v>
      </c>
      <c r="C37" s="292">
        <f t="shared" si="7"/>
        <v>0</v>
      </c>
      <c r="D37" s="297">
        <f t="shared" ca="1" si="7"/>
        <v>0</v>
      </c>
      <c r="E37" s="292">
        <f t="shared" si="7"/>
        <v>0</v>
      </c>
      <c r="F37" s="297">
        <f t="shared" ca="1" si="7"/>
        <v>0</v>
      </c>
      <c r="G37" s="292">
        <f t="shared" si="7"/>
        <v>0</v>
      </c>
      <c r="H37" s="297">
        <f t="shared" ca="1" si="7"/>
        <v>0</v>
      </c>
      <c r="I37" s="292">
        <f t="shared" si="7"/>
        <v>0</v>
      </c>
    </row>
  </sheetData>
  <sheetProtection algorithmName="SHA-512" hashValue="LdD9/qcHKpmrNxUBS6WACSm5r81xc7XfvQU9VQyHnRDIfu+uQotaKVHhPZCnsbhA8G/xl1LeTIDk4ONLDJge5A==" saltValue="HPgOEk5qTC1fAbiytwOc4g==" spinCount="100000" sheet="1" objects="1" scenarios="1" selectLockedCells="1"/>
  <mergeCells count="4">
    <mergeCell ref="B2:C2"/>
    <mergeCell ref="D2:E2"/>
    <mergeCell ref="F2:G2"/>
    <mergeCell ref="H2:I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4232A-222B-402F-B3EE-E82AE04B22EE}">
  <sheetPr>
    <tabColor theme="3"/>
  </sheetPr>
  <dimension ref="A2:N73"/>
  <sheetViews>
    <sheetView showGridLines="0" workbookViewId="0">
      <selection activeCell="D7" sqref="D7"/>
    </sheetView>
  </sheetViews>
  <sheetFormatPr defaultRowHeight="14.5" x14ac:dyDescent="0.35"/>
  <cols>
    <col min="2" max="2" width="32.7265625" customWidth="1"/>
    <col min="3" max="8" width="12.7265625" customWidth="1"/>
  </cols>
  <sheetData>
    <row r="2" spans="1:9" s="114" customFormat="1" x14ac:dyDescent="0.35">
      <c r="A2" s="111" t="s">
        <v>170</v>
      </c>
      <c r="B2" s="115" t="s">
        <v>58</v>
      </c>
      <c r="D2" s="115"/>
      <c r="E2" s="115"/>
      <c r="F2" s="115"/>
      <c r="G2" s="115"/>
      <c r="H2" s="115"/>
      <c r="I2" s="115"/>
    </row>
    <row r="3" spans="1:9" s="114" customFormat="1" x14ac:dyDescent="0.35">
      <c r="A3" s="15"/>
      <c r="B3" s="118" t="s">
        <v>126</v>
      </c>
      <c r="D3" s="118"/>
      <c r="E3" s="118"/>
      <c r="F3" s="118"/>
      <c r="G3" s="118"/>
      <c r="H3" s="118"/>
      <c r="I3" s="118"/>
    </row>
    <row r="4" spans="1:9" s="15" customFormat="1" x14ac:dyDescent="0.35">
      <c r="B4" s="64"/>
      <c r="C4" s="149"/>
      <c r="D4" s="149"/>
      <c r="E4" s="149"/>
      <c r="F4" s="149"/>
      <c r="G4" s="149"/>
      <c r="H4" s="149"/>
      <c r="I4" s="149"/>
    </row>
    <row r="5" spans="1:9" x14ac:dyDescent="0.35">
      <c r="C5" s="81">
        <f>'Assumptions &amp; Targets'!D10</f>
        <v>2022</v>
      </c>
      <c r="D5" s="81">
        <f>'Assumptions &amp; Targets'!E10</f>
        <v>2023</v>
      </c>
      <c r="E5" s="81">
        <f>'Assumptions &amp; Targets'!F10</f>
        <v>2024</v>
      </c>
      <c r="F5" s="81">
        <f>'Assumptions &amp; Targets'!G10</f>
        <v>2025</v>
      </c>
      <c r="G5" s="81">
        <f>'Assumptions &amp; Targets'!H10</f>
        <v>2026</v>
      </c>
      <c r="H5" s="81">
        <f>'Assumptions &amp; Targets'!I10</f>
        <v>2027</v>
      </c>
    </row>
    <row r="6" spans="1:9" ht="29" x14ac:dyDescent="0.35">
      <c r="B6" s="7"/>
      <c r="C6" s="80" t="s">
        <v>196</v>
      </c>
      <c r="D6" s="282" t="s">
        <v>206</v>
      </c>
      <c r="E6" s="282"/>
      <c r="F6" s="282"/>
      <c r="G6" s="282"/>
      <c r="H6" s="282"/>
    </row>
    <row r="7" spans="1:9" x14ac:dyDescent="0.35">
      <c r="B7" s="23" t="s">
        <v>37</v>
      </c>
      <c r="C7" s="113">
        <f>'Assumptions &amp; Targets'!D12</f>
        <v>0</v>
      </c>
      <c r="D7" s="113">
        <f>C7*(1+'Assumptions &amp; Targets'!E12)</f>
        <v>0</v>
      </c>
      <c r="E7" s="113">
        <f>D7*(1+'Assumptions &amp; Targets'!F12)</f>
        <v>0</v>
      </c>
      <c r="F7" s="113">
        <f>E7*(1+'Assumptions &amp; Targets'!G12)</f>
        <v>0</v>
      </c>
      <c r="G7" s="113">
        <f>F7*(1+'Assumptions &amp; Targets'!H12)</f>
        <v>0</v>
      </c>
      <c r="H7" s="113">
        <f>G7*(1+'Assumptions &amp; Targets'!I12)</f>
        <v>0</v>
      </c>
    </row>
    <row r="8" spans="1:9" x14ac:dyDescent="0.35">
      <c r="B8" s="23" t="s">
        <v>15</v>
      </c>
      <c r="C8" s="71"/>
      <c r="D8" s="17"/>
      <c r="E8" s="17"/>
      <c r="F8" s="17"/>
      <c r="G8" s="17"/>
      <c r="H8" s="17"/>
    </row>
    <row r="9" spans="1:9" x14ac:dyDescent="0.35">
      <c r="B9" s="7" t="s">
        <v>127</v>
      </c>
      <c r="C9" s="113">
        <f>'Assumptions &amp; Targets'!D14</f>
        <v>0</v>
      </c>
      <c r="D9" s="113">
        <f>C9*(1+'Assumptions &amp; Targets'!E14)</f>
        <v>0</v>
      </c>
      <c r="E9" s="113">
        <f>D9*(1+'Assumptions &amp; Targets'!F14)</f>
        <v>0</v>
      </c>
      <c r="F9" s="113">
        <f>E9*(1+'Assumptions &amp; Targets'!G14)</f>
        <v>0</v>
      </c>
      <c r="G9" s="113">
        <f>F9*(1+'Assumptions &amp; Targets'!H14)</f>
        <v>0</v>
      </c>
      <c r="H9" s="113">
        <f>G9*(1+'Assumptions &amp; Targets'!I14)</f>
        <v>0</v>
      </c>
    </row>
    <row r="10" spans="1:9" x14ac:dyDescent="0.35">
      <c r="B10" s="7" t="s">
        <v>128</v>
      </c>
      <c r="C10" s="113">
        <f>'Assumptions &amp; Targets'!D15</f>
        <v>0</v>
      </c>
      <c r="D10" s="113">
        <f>C10*(1+'Assumptions &amp; Targets'!E15)</f>
        <v>0</v>
      </c>
      <c r="E10" s="113">
        <f>D10*(1+'Assumptions &amp; Targets'!F15)</f>
        <v>0</v>
      </c>
      <c r="F10" s="113">
        <f>E10*(1+'Assumptions &amp; Targets'!G15)</f>
        <v>0</v>
      </c>
      <c r="G10" s="113">
        <f>F10*(1+'Assumptions &amp; Targets'!H15)</f>
        <v>0</v>
      </c>
      <c r="H10" s="113">
        <f>G10*(1+'Assumptions &amp; Targets'!I15)</f>
        <v>0</v>
      </c>
    </row>
    <row r="11" spans="1:9" x14ac:dyDescent="0.35">
      <c r="B11" s="23" t="s">
        <v>38</v>
      </c>
      <c r="C11" s="71"/>
      <c r="D11" s="147"/>
      <c r="E11" s="147"/>
      <c r="F11" s="147"/>
      <c r="G11" s="147"/>
      <c r="H11" s="147"/>
    </row>
    <row r="12" spans="1:9" x14ac:dyDescent="0.35">
      <c r="B12" s="124" t="s">
        <v>18</v>
      </c>
      <c r="C12" s="113">
        <f>'Assumptions &amp; Targets'!D17</f>
        <v>0</v>
      </c>
      <c r="D12" s="113">
        <f>C12*(1+'Assumptions &amp; Targets'!E17)</f>
        <v>0</v>
      </c>
      <c r="E12" s="113">
        <f>D12*(1+'Assumptions &amp; Targets'!F17)</f>
        <v>0</v>
      </c>
      <c r="F12" s="113">
        <f>E12*(1+'Assumptions &amp; Targets'!G17)</f>
        <v>0</v>
      </c>
      <c r="G12" s="113">
        <f>F12*(1+'Assumptions &amp; Targets'!H17)</f>
        <v>0</v>
      </c>
      <c r="H12" s="113">
        <f>G12*(1+'Assumptions &amp; Targets'!I17)</f>
        <v>0</v>
      </c>
    </row>
    <row r="13" spans="1:9" x14ac:dyDescent="0.35">
      <c r="B13" s="124" t="s">
        <v>20</v>
      </c>
      <c r="C13" s="113">
        <f>'Assumptions &amp; Targets'!D18</f>
        <v>0</v>
      </c>
      <c r="D13" s="113">
        <f>C13*(1+'Assumptions &amp; Targets'!E18)</f>
        <v>0</v>
      </c>
      <c r="E13" s="113">
        <f>D13*(1+'Assumptions &amp; Targets'!F18)</f>
        <v>0</v>
      </c>
      <c r="F13" s="113">
        <f>E13*(1+'Assumptions &amp; Targets'!G18)</f>
        <v>0</v>
      </c>
      <c r="G13" s="113">
        <f>F13*(1+'Assumptions &amp; Targets'!H18)</f>
        <v>0</v>
      </c>
      <c r="H13" s="113">
        <f>G13*(1+'Assumptions &amp; Targets'!I18)</f>
        <v>0</v>
      </c>
    </row>
    <row r="14" spans="1:9" x14ac:dyDescent="0.35">
      <c r="B14" s="124" t="s">
        <v>19</v>
      </c>
      <c r="C14" s="113">
        <f>'Assumptions &amp; Targets'!D19</f>
        <v>0</v>
      </c>
      <c r="D14" s="113">
        <f>C14*(1+'Assumptions &amp; Targets'!E19)</f>
        <v>0</v>
      </c>
      <c r="E14" s="113">
        <f>D14*(1+'Assumptions &amp; Targets'!F19)</f>
        <v>0</v>
      </c>
      <c r="F14" s="113">
        <f>E14*(1+'Assumptions &amp; Targets'!G19)</f>
        <v>0</v>
      </c>
      <c r="G14" s="113">
        <f>F14*(1+'Assumptions &amp; Targets'!H19)</f>
        <v>0</v>
      </c>
      <c r="H14" s="113">
        <f>G14*(1+'Assumptions &amp; Targets'!I19)</f>
        <v>0</v>
      </c>
    </row>
    <row r="15" spans="1:9" x14ac:dyDescent="0.35">
      <c r="B15" s="23" t="s">
        <v>39</v>
      </c>
      <c r="C15" s="71"/>
      <c r="D15" s="69"/>
      <c r="E15" s="69"/>
      <c r="F15" s="69"/>
      <c r="G15" s="69"/>
      <c r="H15" s="69"/>
    </row>
    <row r="16" spans="1:9" x14ac:dyDescent="0.35">
      <c r="B16" s="124" t="s">
        <v>18</v>
      </c>
      <c r="C16" s="113">
        <f>'Assumptions &amp; Targets'!D21</f>
        <v>0</v>
      </c>
      <c r="D16" s="113">
        <f>C16*(1+'Assumptions &amp; Targets'!E21)</f>
        <v>0</v>
      </c>
      <c r="E16" s="113">
        <f>D16*(1+'Assumptions &amp; Targets'!F21)</f>
        <v>0</v>
      </c>
      <c r="F16" s="113">
        <f>E16*(1+'Assumptions &amp; Targets'!G21)</f>
        <v>0</v>
      </c>
      <c r="G16" s="113">
        <f>F16*(1+'Assumptions &amp; Targets'!H21)</f>
        <v>0</v>
      </c>
      <c r="H16" s="113">
        <f>G16*(1+'Assumptions &amp; Targets'!I21)</f>
        <v>0</v>
      </c>
    </row>
    <row r="17" spans="1:11" x14ac:dyDescent="0.35">
      <c r="B17" s="124" t="s">
        <v>20</v>
      </c>
      <c r="C17" s="113">
        <f>'Assumptions &amp; Targets'!D22</f>
        <v>0</v>
      </c>
      <c r="D17" s="113">
        <f>C17*(1+'Assumptions &amp; Targets'!E22)</f>
        <v>0</v>
      </c>
      <c r="E17" s="113">
        <f>D17*(1+'Assumptions &amp; Targets'!F22)</f>
        <v>0</v>
      </c>
      <c r="F17" s="113">
        <f>E17*(1+'Assumptions &amp; Targets'!G22)</f>
        <v>0</v>
      </c>
      <c r="G17" s="113">
        <f>F17*(1+'Assumptions &amp; Targets'!H22)</f>
        <v>0</v>
      </c>
      <c r="H17" s="113">
        <f>G17*(1+'Assumptions &amp; Targets'!I22)</f>
        <v>0</v>
      </c>
    </row>
    <row r="18" spans="1:11" x14ac:dyDescent="0.35">
      <c r="B18" s="124" t="s">
        <v>19</v>
      </c>
      <c r="C18" s="113">
        <f>'Assumptions &amp; Targets'!D23</f>
        <v>0</v>
      </c>
      <c r="D18" s="113">
        <f>C18*(1+'Assumptions &amp; Targets'!E23)</f>
        <v>0</v>
      </c>
      <c r="E18" s="113">
        <f>D18*(1+'Assumptions &amp; Targets'!F23)</f>
        <v>0</v>
      </c>
      <c r="F18" s="113">
        <f>E18*(1+'Assumptions &amp; Targets'!G23)</f>
        <v>0</v>
      </c>
      <c r="G18" s="113">
        <f>F18*(1+'Assumptions &amp; Targets'!H23)</f>
        <v>0</v>
      </c>
      <c r="H18" s="113">
        <f>G18*(1+'Assumptions &amp; Targets'!I23)</f>
        <v>0</v>
      </c>
    </row>
    <row r="19" spans="1:11" x14ac:dyDescent="0.35">
      <c r="B19" s="23" t="s">
        <v>13</v>
      </c>
      <c r="C19" s="71"/>
      <c r="D19" s="148"/>
      <c r="E19" s="148"/>
      <c r="F19" s="148"/>
      <c r="G19" s="148"/>
      <c r="H19" s="148"/>
    </row>
    <row r="20" spans="1:11" x14ac:dyDescent="0.35">
      <c r="B20" s="124" t="s">
        <v>91</v>
      </c>
      <c r="C20" s="113">
        <f>'Assumptions &amp; Targets'!D25</f>
        <v>0</v>
      </c>
      <c r="D20" s="113">
        <f>C20*(1+'Assumptions &amp; Targets'!E25)</f>
        <v>0</v>
      </c>
      <c r="E20" s="113">
        <f>D20*(1+'Assumptions &amp; Targets'!F25)</f>
        <v>0</v>
      </c>
      <c r="F20" s="113">
        <f>E20*(1+'Assumptions &amp; Targets'!G25)</f>
        <v>0</v>
      </c>
      <c r="G20" s="113">
        <f>F20*(1+'Assumptions &amp; Targets'!H25)</f>
        <v>0</v>
      </c>
      <c r="H20" s="113">
        <f>G20*(1+'Assumptions &amp; Targets'!I25)</f>
        <v>0</v>
      </c>
    </row>
    <row r="21" spans="1:11" x14ac:dyDescent="0.35">
      <c r="B21" s="124" t="s">
        <v>92</v>
      </c>
      <c r="C21" s="113">
        <f>'Assumptions &amp; Targets'!D26</f>
        <v>0</v>
      </c>
      <c r="D21" s="113">
        <f>C21*(1+'Assumptions &amp; Targets'!E26)</f>
        <v>0</v>
      </c>
      <c r="E21" s="113">
        <f>D21*(1+'Assumptions &amp; Targets'!F26)</f>
        <v>0</v>
      </c>
      <c r="F21" s="113">
        <f>E21*(1+'Assumptions &amp; Targets'!G26)</f>
        <v>0</v>
      </c>
      <c r="G21" s="113">
        <f>F21*(1+'Assumptions &amp; Targets'!H26)</f>
        <v>0</v>
      </c>
      <c r="H21" s="113">
        <f>G21*(1+'Assumptions &amp; Targets'!I26)</f>
        <v>0</v>
      </c>
    </row>
    <row r="22" spans="1:11" x14ac:dyDescent="0.35">
      <c r="B22" s="124" t="s">
        <v>93</v>
      </c>
      <c r="C22" s="113">
        <f>'Assumptions &amp; Targets'!D27</f>
        <v>0</v>
      </c>
      <c r="D22" s="113">
        <f>C22*(1+'Assumptions &amp; Targets'!E27)</f>
        <v>0</v>
      </c>
      <c r="E22" s="113">
        <f>D22*(1+'Assumptions &amp; Targets'!F27)</f>
        <v>0</v>
      </c>
      <c r="F22" s="113">
        <f>E22*(1+'Assumptions &amp; Targets'!G27)</f>
        <v>0</v>
      </c>
      <c r="G22" s="113">
        <f>F22*(1+'Assumptions &amp; Targets'!H27)</f>
        <v>0</v>
      </c>
      <c r="H22" s="113">
        <f>G22*(1+'Assumptions &amp; Targets'!I27)</f>
        <v>0</v>
      </c>
    </row>
    <row r="23" spans="1:11" x14ac:dyDescent="0.35">
      <c r="B23" s="23" t="s">
        <v>211</v>
      </c>
      <c r="C23" s="113">
        <f>'Assumptions &amp; Targets'!D28</f>
        <v>0</v>
      </c>
      <c r="D23" s="113">
        <f>C23*(1+'Assumptions &amp; Targets'!E28)</f>
        <v>0</v>
      </c>
      <c r="E23" s="113">
        <f>D23*(1+'Assumptions &amp; Targets'!F28)</f>
        <v>0</v>
      </c>
      <c r="F23" s="113">
        <f>E23*(1+'Assumptions &amp; Targets'!G28)</f>
        <v>0</v>
      </c>
      <c r="G23" s="113">
        <f>F23*(1+'Assumptions &amp; Targets'!H28)</f>
        <v>0</v>
      </c>
      <c r="H23" s="113">
        <f>G23*(1+'Assumptions &amp; Targets'!I28)</f>
        <v>0</v>
      </c>
    </row>
    <row r="25" spans="1:11" s="114" customFormat="1" x14ac:dyDescent="0.35">
      <c r="A25" s="111" t="s">
        <v>171</v>
      </c>
      <c r="B25" s="115" t="s">
        <v>129</v>
      </c>
      <c r="D25" s="115"/>
      <c r="E25" s="115"/>
      <c r="F25" s="115"/>
      <c r="G25" s="115"/>
      <c r="H25" s="115"/>
      <c r="I25" s="115"/>
      <c r="J25" s="115"/>
      <c r="K25" s="115"/>
    </row>
    <row r="26" spans="1:11" s="114" customFormat="1" x14ac:dyDescent="0.35">
      <c r="A26" s="64"/>
      <c r="B26" s="118" t="s">
        <v>131</v>
      </c>
      <c r="D26" s="118"/>
      <c r="E26" s="118"/>
      <c r="F26" s="118"/>
      <c r="G26" s="118"/>
      <c r="H26" s="118"/>
      <c r="I26" s="118"/>
      <c r="J26" s="118"/>
      <c r="K26" s="118"/>
    </row>
    <row r="27" spans="1:11" x14ac:dyDescent="0.35">
      <c r="C27" s="80">
        <f>'Assumptions &amp; Targets'!D39</f>
        <v>2022</v>
      </c>
      <c r="D27" s="80">
        <f>'Assumptions &amp; Targets'!E39</f>
        <v>2023</v>
      </c>
      <c r="E27" s="80">
        <f>'Assumptions &amp; Targets'!F39</f>
        <v>2024</v>
      </c>
      <c r="F27" s="80">
        <f>'Assumptions &amp; Targets'!G39</f>
        <v>2025</v>
      </c>
      <c r="G27" s="80">
        <f>'Assumptions &amp; Targets'!H39</f>
        <v>2026</v>
      </c>
      <c r="H27" s="80">
        <f>'Assumptions &amp; Targets'!I39</f>
        <v>2027</v>
      </c>
    </row>
    <row r="28" spans="1:11" ht="29" x14ac:dyDescent="0.35">
      <c r="C28" s="25" t="s">
        <v>130</v>
      </c>
      <c r="D28" s="282" t="s">
        <v>207</v>
      </c>
      <c r="E28" s="282"/>
      <c r="F28" s="282"/>
      <c r="G28" s="282"/>
      <c r="H28" s="282"/>
    </row>
    <row r="29" spans="1:11" x14ac:dyDescent="0.35">
      <c r="B29" s="23" t="s">
        <v>37</v>
      </c>
      <c r="C29" s="113">
        <f>'Assumptions &amp; Targets'!D41</f>
        <v>0</v>
      </c>
      <c r="D29" s="113">
        <f>C29*(1+'Assumptions &amp; Targets'!E41)</f>
        <v>0</v>
      </c>
      <c r="E29" s="113">
        <f>D29*(1+'Assumptions &amp; Targets'!F41)</f>
        <v>0</v>
      </c>
      <c r="F29" s="113">
        <f>E29*(1+'Assumptions &amp; Targets'!G41)</f>
        <v>0</v>
      </c>
      <c r="G29" s="113">
        <f>F29*(1+'Assumptions &amp; Targets'!H41)</f>
        <v>0</v>
      </c>
      <c r="H29" s="113">
        <f>G29*(1+'Assumptions &amp; Targets'!I41)</f>
        <v>0</v>
      </c>
    </row>
    <row r="30" spans="1:11" x14ac:dyDescent="0.35">
      <c r="B30" s="23" t="s">
        <v>15</v>
      </c>
      <c r="C30" s="71"/>
      <c r="D30" s="17"/>
      <c r="E30" s="147"/>
      <c r="F30" s="147"/>
      <c r="G30" s="147"/>
      <c r="H30" s="147"/>
    </row>
    <row r="31" spans="1:11" x14ac:dyDescent="0.35">
      <c r="B31" s="7" t="s">
        <v>127</v>
      </c>
      <c r="C31" s="113">
        <f>'Assumptions &amp; Targets'!D43</f>
        <v>0</v>
      </c>
      <c r="D31" s="113">
        <f>C31*(1+'Assumptions &amp; Targets'!E43)</f>
        <v>0</v>
      </c>
      <c r="E31" s="113">
        <f>D31*(1+'Assumptions &amp; Targets'!F43)</f>
        <v>0</v>
      </c>
      <c r="F31" s="113">
        <f>E31*(1+'Assumptions &amp; Targets'!G43)</f>
        <v>0</v>
      </c>
      <c r="G31" s="113">
        <f>F31*(1+'Assumptions &amp; Targets'!H43)</f>
        <v>0</v>
      </c>
      <c r="H31" s="113">
        <f>G31*(1+'Assumptions &amp; Targets'!I43)</f>
        <v>0</v>
      </c>
    </row>
    <row r="32" spans="1:11" x14ac:dyDescent="0.35">
      <c r="B32" s="7" t="s">
        <v>128</v>
      </c>
      <c r="C32" s="113">
        <f>'Assumptions &amp; Targets'!D44</f>
        <v>0</v>
      </c>
      <c r="D32" s="113">
        <f>C32*(1+'Assumptions &amp; Targets'!E44)</f>
        <v>0</v>
      </c>
      <c r="E32" s="113">
        <f>D32*(1+'Assumptions &amp; Targets'!F44)</f>
        <v>0</v>
      </c>
      <c r="F32" s="113">
        <f>E32*(1+'Assumptions &amp; Targets'!G44)</f>
        <v>0</v>
      </c>
      <c r="G32" s="113">
        <f>F32*(1+'Assumptions &amp; Targets'!H44)</f>
        <v>0</v>
      </c>
      <c r="H32" s="113">
        <f>G32*(1+'Assumptions &amp; Targets'!I44)</f>
        <v>0</v>
      </c>
    </row>
    <row r="33" spans="1:11" x14ac:dyDescent="0.35">
      <c r="B33" s="23" t="s">
        <v>38</v>
      </c>
      <c r="C33" s="71"/>
      <c r="D33" s="71"/>
      <c r="E33" s="148"/>
      <c r="F33" s="148"/>
      <c r="G33" s="148"/>
      <c r="H33" s="148"/>
    </row>
    <row r="34" spans="1:11" x14ac:dyDescent="0.35">
      <c r="B34" s="124" t="s">
        <v>18</v>
      </c>
      <c r="C34" s="113">
        <f>'Assumptions &amp; Targets'!D46</f>
        <v>0</v>
      </c>
      <c r="D34" s="113">
        <f>C34*(1+'Assumptions &amp; Targets'!E46)</f>
        <v>0</v>
      </c>
      <c r="E34" s="113">
        <f>D34*(1+'Assumptions &amp; Targets'!F46)</f>
        <v>0</v>
      </c>
      <c r="F34" s="113">
        <f>E34*(1+'Assumptions &amp; Targets'!G46)</f>
        <v>0</v>
      </c>
      <c r="G34" s="113">
        <f>F34*(1+'Assumptions &amp; Targets'!H46)</f>
        <v>0</v>
      </c>
      <c r="H34" s="113">
        <f>G34*(1+'Assumptions &amp; Targets'!I46)</f>
        <v>0</v>
      </c>
    </row>
    <row r="35" spans="1:11" x14ac:dyDescent="0.35">
      <c r="B35" s="124" t="s">
        <v>20</v>
      </c>
      <c r="C35" s="113">
        <f>'Assumptions &amp; Targets'!D47</f>
        <v>0</v>
      </c>
      <c r="D35" s="113">
        <f>C35*(1+'Assumptions &amp; Targets'!E47)</f>
        <v>0</v>
      </c>
      <c r="E35" s="113">
        <f>D35*(1+'Assumptions &amp; Targets'!F47)</f>
        <v>0</v>
      </c>
      <c r="F35" s="113">
        <f>E35*(1+'Assumptions &amp; Targets'!G47)</f>
        <v>0</v>
      </c>
      <c r="G35" s="113">
        <f>F35*(1+'Assumptions &amp; Targets'!H47)</f>
        <v>0</v>
      </c>
      <c r="H35" s="113">
        <f>G35*(1+'Assumptions &amp; Targets'!I47)</f>
        <v>0</v>
      </c>
    </row>
    <row r="36" spans="1:11" x14ac:dyDescent="0.35">
      <c r="B36" s="124" t="s">
        <v>19</v>
      </c>
      <c r="C36" s="113">
        <f>'Assumptions &amp; Targets'!D48</f>
        <v>0</v>
      </c>
      <c r="D36" s="113">
        <f>C36*(1+'Assumptions &amp; Targets'!E48)</f>
        <v>0</v>
      </c>
      <c r="E36" s="113">
        <f>D36*(1+'Assumptions &amp; Targets'!F48)</f>
        <v>0</v>
      </c>
      <c r="F36" s="113">
        <f>E36*(1+'Assumptions &amp; Targets'!G48)</f>
        <v>0</v>
      </c>
      <c r="G36" s="113">
        <f>F36*(1+'Assumptions &amp; Targets'!H48)</f>
        <v>0</v>
      </c>
      <c r="H36" s="113">
        <f>G36*(1+'Assumptions &amp; Targets'!I48)</f>
        <v>0</v>
      </c>
    </row>
    <row r="37" spans="1:11" x14ac:dyDescent="0.35">
      <c r="B37" s="23" t="s">
        <v>39</v>
      </c>
      <c r="C37" s="71"/>
      <c r="D37" s="71"/>
      <c r="E37" s="148"/>
      <c r="F37" s="148"/>
      <c r="G37" s="148"/>
      <c r="H37" s="148"/>
    </row>
    <row r="38" spans="1:11" x14ac:dyDescent="0.35">
      <c r="B38" s="124" t="s">
        <v>18</v>
      </c>
      <c r="C38" s="113">
        <f>'Assumptions &amp; Targets'!D50</f>
        <v>0</v>
      </c>
      <c r="D38" s="113">
        <f>C38*(1+'Assumptions &amp; Targets'!E50)</f>
        <v>0</v>
      </c>
      <c r="E38" s="113">
        <f>D38*(1+'Assumptions &amp; Targets'!F50)</f>
        <v>0</v>
      </c>
      <c r="F38" s="113">
        <f>E38*(1+'Assumptions &amp; Targets'!G50)</f>
        <v>0</v>
      </c>
      <c r="G38" s="113">
        <f>F38*(1+'Assumptions &amp; Targets'!H50)</f>
        <v>0</v>
      </c>
      <c r="H38" s="113">
        <f>G38*(1+'Assumptions &amp; Targets'!I50)</f>
        <v>0</v>
      </c>
    </row>
    <row r="39" spans="1:11" x14ac:dyDescent="0.35">
      <c r="B39" s="124" t="s">
        <v>20</v>
      </c>
      <c r="C39" s="113">
        <f>'Assumptions &amp; Targets'!D51</f>
        <v>0</v>
      </c>
      <c r="D39" s="113">
        <f>C39*(1+'Assumptions &amp; Targets'!E51)</f>
        <v>0</v>
      </c>
      <c r="E39" s="113">
        <f>D39*(1+'Assumptions &amp; Targets'!F51)</f>
        <v>0</v>
      </c>
      <c r="F39" s="113">
        <f>E39*(1+'Assumptions &amp; Targets'!G51)</f>
        <v>0</v>
      </c>
      <c r="G39" s="113">
        <f>F39*(1+'Assumptions &amp; Targets'!H51)</f>
        <v>0</v>
      </c>
      <c r="H39" s="113">
        <f>G39*(1+'Assumptions &amp; Targets'!I51)</f>
        <v>0</v>
      </c>
    </row>
    <row r="40" spans="1:11" x14ac:dyDescent="0.35">
      <c r="B40" s="124" t="s">
        <v>19</v>
      </c>
      <c r="C40" s="113">
        <f>'Assumptions &amp; Targets'!D52</f>
        <v>0</v>
      </c>
      <c r="D40" s="113">
        <f>C40*(1+'Assumptions &amp; Targets'!E52)</f>
        <v>0</v>
      </c>
      <c r="E40" s="113">
        <f>D40*(1+'Assumptions &amp; Targets'!F52)</f>
        <v>0</v>
      </c>
      <c r="F40" s="113">
        <f>E40*(1+'Assumptions &amp; Targets'!G52)</f>
        <v>0</v>
      </c>
      <c r="G40" s="113">
        <f>F40*(1+'Assumptions &amp; Targets'!H52)</f>
        <v>0</v>
      </c>
      <c r="H40" s="113">
        <f>G40*(1+'Assumptions &amp; Targets'!I52)</f>
        <v>0</v>
      </c>
    </row>
    <row r="41" spans="1:11" x14ac:dyDescent="0.35">
      <c r="B41" s="23" t="s">
        <v>13</v>
      </c>
      <c r="C41" s="71"/>
      <c r="D41" s="71"/>
      <c r="E41" s="148"/>
      <c r="F41" s="148"/>
      <c r="G41" s="148"/>
      <c r="H41" s="148"/>
    </row>
    <row r="42" spans="1:11" x14ac:dyDescent="0.35">
      <c r="B42" s="124" t="s">
        <v>91</v>
      </c>
      <c r="C42" s="113">
        <f>'Assumptions &amp; Targets'!D54</f>
        <v>0</v>
      </c>
      <c r="D42" s="113">
        <f>C42*(1+'Assumptions &amp; Targets'!E54)</f>
        <v>0</v>
      </c>
      <c r="E42" s="113">
        <f>D42*(1+'Assumptions &amp; Targets'!F54)</f>
        <v>0</v>
      </c>
      <c r="F42" s="113">
        <f>E42*(1+'Assumptions &amp; Targets'!G54)</f>
        <v>0</v>
      </c>
      <c r="G42" s="113">
        <f>F42*(1+'Assumptions &amp; Targets'!H54)</f>
        <v>0</v>
      </c>
      <c r="H42" s="113">
        <f>G42*(1+'Assumptions &amp; Targets'!I54)</f>
        <v>0</v>
      </c>
    </row>
    <row r="43" spans="1:11" x14ac:dyDescent="0.35">
      <c r="B43" s="124" t="s">
        <v>92</v>
      </c>
      <c r="C43" s="113">
        <f>'Assumptions &amp; Targets'!D55</f>
        <v>0</v>
      </c>
      <c r="D43" s="113">
        <f>C43*(1+'Assumptions &amp; Targets'!E55)</f>
        <v>0</v>
      </c>
      <c r="E43" s="113">
        <f>D43*(1+'Assumptions &amp; Targets'!F55)</f>
        <v>0</v>
      </c>
      <c r="F43" s="113">
        <f>E43*(1+'Assumptions &amp; Targets'!G55)</f>
        <v>0</v>
      </c>
      <c r="G43" s="113">
        <f>F43*(1+'Assumptions &amp; Targets'!H55)</f>
        <v>0</v>
      </c>
      <c r="H43" s="113">
        <f>G43*(1+'Assumptions &amp; Targets'!I55)</f>
        <v>0</v>
      </c>
    </row>
    <row r="44" spans="1:11" x14ac:dyDescent="0.35">
      <c r="B44" s="124" t="s">
        <v>93</v>
      </c>
      <c r="C44" s="113">
        <f>'Assumptions &amp; Targets'!D56</f>
        <v>0</v>
      </c>
      <c r="D44" s="113">
        <f>C44*(1+'Assumptions &amp; Targets'!E56)</f>
        <v>0</v>
      </c>
      <c r="E44" s="113">
        <f>D44*(1+'Assumptions &amp; Targets'!F56)</f>
        <v>0</v>
      </c>
      <c r="F44" s="113">
        <f>E44*(1+'Assumptions &amp; Targets'!G56)</f>
        <v>0</v>
      </c>
      <c r="G44" s="113">
        <f>F44*(1+'Assumptions &amp; Targets'!H56)</f>
        <v>0</v>
      </c>
      <c r="H44" s="113">
        <f>G44*(1+'Assumptions &amp; Targets'!I56)</f>
        <v>0</v>
      </c>
    </row>
    <row r="45" spans="1:11" x14ac:dyDescent="0.35">
      <c r="B45" s="23" t="s">
        <v>40</v>
      </c>
      <c r="C45" s="113">
        <f>'Assumptions &amp; Targets'!D57</f>
        <v>0</v>
      </c>
      <c r="D45" s="113">
        <f>C45*(1+'Assumptions &amp; Targets'!E57)</f>
        <v>0</v>
      </c>
      <c r="E45" s="113">
        <f>D45*(1+'Assumptions &amp; Targets'!F57)</f>
        <v>0</v>
      </c>
      <c r="F45" s="113">
        <f>E45*(1+'Assumptions &amp; Targets'!G57)</f>
        <v>0</v>
      </c>
      <c r="G45" s="113">
        <f>F45*(1+'Assumptions &amp; Targets'!H57)</f>
        <v>0</v>
      </c>
      <c r="H45" s="113">
        <f>G45*(1+'Assumptions &amp; Targets'!I57)</f>
        <v>0</v>
      </c>
    </row>
    <row r="47" spans="1:11" s="114" customFormat="1" x14ac:dyDescent="0.35">
      <c r="A47" s="111" t="s">
        <v>184</v>
      </c>
      <c r="B47" s="115" t="s">
        <v>42</v>
      </c>
      <c r="D47" s="115"/>
      <c r="E47" s="115"/>
      <c r="F47" s="115"/>
      <c r="G47" s="115"/>
      <c r="H47" s="115"/>
      <c r="I47" s="115"/>
      <c r="J47" s="115"/>
      <c r="K47" s="115"/>
    </row>
    <row r="48" spans="1:11" s="114" customFormat="1" x14ac:dyDescent="0.35">
      <c r="A48" s="64"/>
      <c r="B48" s="118"/>
      <c r="D48" s="118"/>
      <c r="E48" s="118"/>
      <c r="F48" s="118"/>
      <c r="G48" s="118"/>
      <c r="H48" s="118"/>
      <c r="I48" s="118"/>
      <c r="J48" s="118"/>
      <c r="K48" s="118"/>
    </row>
    <row r="49" spans="2:6" x14ac:dyDescent="0.35">
      <c r="B49" s="142" t="s">
        <v>28</v>
      </c>
      <c r="C49" s="6" t="s">
        <v>222</v>
      </c>
      <c r="D49" s="6" t="s">
        <v>221</v>
      </c>
      <c r="E49" s="6" t="s">
        <v>90</v>
      </c>
      <c r="F49" s="6" t="s">
        <v>223</v>
      </c>
    </row>
    <row r="50" spans="2:6" x14ac:dyDescent="0.35">
      <c r="B50" s="126" t="str">
        <f>'Assumptions &amp; Targets'!C88</f>
        <v>Position 1</v>
      </c>
      <c r="C50" s="156" cm="1">
        <f t="array" ref="C50">_xlfn.IFS(ISBLANK('Assumptions &amp; Targets'!E88),0,'Assumptions &amp; Targets'!E88="N/A",0,'Assumptions &amp; Targets'!E88="Jan",1,'Assumptions &amp; Targets'!E88="Feb",2,'Assumptions &amp; Targets'!E88="Mar",3,'Assumptions &amp; Targets'!E88="Apr",4,'Assumptions &amp; Targets'!E88="May",5,'Assumptions &amp; Targets'!E88="Jun",6,'Assumptions &amp; Targets'!E88="Jul",7,'Assumptions &amp; Targets'!E88="Aug",8,'Assumptions &amp; Targets'!E88="Sep",9,'Assumptions &amp; Targets'!E88="Oct",10,'Assumptions &amp; Targets'!E88="Nov",11,'Assumptions &amp; Targets'!E88="Dec",12)</f>
        <v>0</v>
      </c>
      <c r="D50" s="156">
        <f>IF(C50=0,0,(12-C50)+1)</f>
        <v>0</v>
      </c>
      <c r="E50" s="157">
        <f>'Assumptions &amp; Targets'!D88</f>
        <v>0</v>
      </c>
      <c r="F50" s="157">
        <f>D50*E50</f>
        <v>0</v>
      </c>
    </row>
    <row r="51" spans="2:6" x14ac:dyDescent="0.35">
      <c r="B51" s="126" t="str">
        <f>'Assumptions &amp; Targets'!C89</f>
        <v>Position 2</v>
      </c>
      <c r="C51" s="156" cm="1">
        <f t="array" ref="C51">_xlfn.IFS(ISBLANK('Assumptions &amp; Targets'!E89),0,'Assumptions &amp; Targets'!E89="N/A",0,'Assumptions &amp; Targets'!E89="Jan",1,'Assumptions &amp; Targets'!E89="Feb",2,'Assumptions &amp; Targets'!E89="Mar",3,'Assumptions &amp; Targets'!E89="Apr",4,'Assumptions &amp; Targets'!E89="May",5,'Assumptions &amp; Targets'!E89="Jun",6,'Assumptions &amp; Targets'!E89="Jul",7,'Assumptions &amp; Targets'!E89="Aug",8,'Assumptions &amp; Targets'!E89="Sep",9,'Assumptions &amp; Targets'!E89="Oct",10,'Assumptions &amp; Targets'!E89="Nov",11,'Assumptions &amp; Targets'!E89="Dec",12)</f>
        <v>0</v>
      </c>
      <c r="D51" s="156">
        <f t="shared" ref="D51:D64" si="0">IF(C51=0,0,(12-C51)+1)</f>
        <v>0</v>
      </c>
      <c r="E51" s="157">
        <f>'Assumptions &amp; Targets'!D89</f>
        <v>0</v>
      </c>
      <c r="F51" s="157">
        <f t="shared" ref="F51:F64" si="1">D51*E51</f>
        <v>0</v>
      </c>
    </row>
    <row r="52" spans="2:6" x14ac:dyDescent="0.35">
      <c r="B52" s="126" t="str">
        <f>'Assumptions &amp; Targets'!C90</f>
        <v>Position 3</v>
      </c>
      <c r="C52" s="156" cm="1">
        <f t="array" ref="C52">_xlfn.IFS(ISBLANK('Assumptions &amp; Targets'!E90),0,'Assumptions &amp; Targets'!E90="N/A",0,'Assumptions &amp; Targets'!E90="Jan",1,'Assumptions &amp; Targets'!E90="Feb",2,'Assumptions &amp; Targets'!E90="Mar",3,'Assumptions &amp; Targets'!E90="Apr",4,'Assumptions &amp; Targets'!E90="May",5,'Assumptions &amp; Targets'!E90="Jun",6,'Assumptions &amp; Targets'!E90="Jul",7,'Assumptions &amp; Targets'!E90="Aug",8,'Assumptions &amp; Targets'!E90="Sep",9,'Assumptions &amp; Targets'!E90="Oct",10,'Assumptions &amp; Targets'!E90="Nov",11,'Assumptions &amp; Targets'!E90="Dec",12)</f>
        <v>0</v>
      </c>
      <c r="D52" s="156">
        <f t="shared" si="0"/>
        <v>0</v>
      </c>
      <c r="E52" s="157">
        <f>'Assumptions &amp; Targets'!D90</f>
        <v>0</v>
      </c>
      <c r="F52" s="157">
        <f t="shared" si="1"/>
        <v>0</v>
      </c>
    </row>
    <row r="53" spans="2:6" x14ac:dyDescent="0.35">
      <c r="B53" s="126" t="str">
        <f>'Assumptions &amp; Targets'!C91</f>
        <v>Position 4</v>
      </c>
      <c r="C53" s="156" cm="1">
        <f t="array" ref="C53">_xlfn.IFS(ISBLANK('Assumptions &amp; Targets'!E91),0,'Assumptions &amp; Targets'!E91="N/A",0,'Assumptions &amp; Targets'!E91="Jan",1,'Assumptions &amp; Targets'!E91="Feb",2,'Assumptions &amp; Targets'!E91="Mar",3,'Assumptions &amp; Targets'!E91="Apr",4,'Assumptions &amp; Targets'!E91="May",5,'Assumptions &amp; Targets'!E91="Jun",6,'Assumptions &amp; Targets'!E91="Jul",7,'Assumptions &amp; Targets'!E91="Aug",8,'Assumptions &amp; Targets'!E91="Sep",9,'Assumptions &amp; Targets'!E91="Oct",10,'Assumptions &amp; Targets'!E91="Nov",11,'Assumptions &amp; Targets'!E91="Dec",12)</f>
        <v>0</v>
      </c>
      <c r="D53" s="156">
        <f t="shared" si="0"/>
        <v>0</v>
      </c>
      <c r="E53" s="157">
        <f>'Assumptions &amp; Targets'!D91</f>
        <v>0</v>
      </c>
      <c r="F53" s="157">
        <f t="shared" si="1"/>
        <v>0</v>
      </c>
    </row>
    <row r="54" spans="2:6" x14ac:dyDescent="0.35">
      <c r="B54" s="126" t="str">
        <f>'Assumptions &amp; Targets'!C92</f>
        <v>Position 5</v>
      </c>
      <c r="C54" s="156" cm="1">
        <f t="array" ref="C54">_xlfn.IFS(ISBLANK('Assumptions &amp; Targets'!E92),0,'Assumptions &amp; Targets'!E92="N/A",0,'Assumptions &amp; Targets'!E92="Jan",1,'Assumptions &amp; Targets'!E92="Feb",2,'Assumptions &amp; Targets'!E92="Mar",3,'Assumptions &amp; Targets'!E92="Apr",4,'Assumptions &amp; Targets'!E92="May",5,'Assumptions &amp; Targets'!E92="Jun",6,'Assumptions &amp; Targets'!E92="Jul",7,'Assumptions &amp; Targets'!E92="Aug",8,'Assumptions &amp; Targets'!E92="Sep",9,'Assumptions &amp; Targets'!E92="Oct",10,'Assumptions &amp; Targets'!E92="Nov",11,'Assumptions &amp; Targets'!E92="Dec",12)</f>
        <v>0</v>
      </c>
      <c r="D54" s="156">
        <f t="shared" si="0"/>
        <v>0</v>
      </c>
      <c r="E54" s="157">
        <f>'Assumptions &amp; Targets'!D92</f>
        <v>0</v>
      </c>
      <c r="F54" s="157">
        <f t="shared" si="1"/>
        <v>0</v>
      </c>
    </row>
    <row r="55" spans="2:6" x14ac:dyDescent="0.35">
      <c r="B55" s="126" t="str">
        <f>'Assumptions &amp; Targets'!C93</f>
        <v>Position 6</v>
      </c>
      <c r="C55" s="156" cm="1">
        <f t="array" ref="C55">_xlfn.IFS(ISBLANK('Assumptions &amp; Targets'!E93),0,'Assumptions &amp; Targets'!E93="N/A",0,'Assumptions &amp; Targets'!E93="Jan",1,'Assumptions &amp; Targets'!E93="Feb",2,'Assumptions &amp; Targets'!E93="Mar",3,'Assumptions &amp; Targets'!E93="Apr",4,'Assumptions &amp; Targets'!E93="May",5,'Assumptions &amp; Targets'!E93="Jun",6,'Assumptions &amp; Targets'!E93="Jul",7,'Assumptions &amp; Targets'!E93="Aug",8,'Assumptions &amp; Targets'!E93="Sep",9,'Assumptions &amp; Targets'!E93="Oct",10,'Assumptions &amp; Targets'!E93="Nov",11,'Assumptions &amp; Targets'!E93="Dec",12)</f>
        <v>0</v>
      </c>
      <c r="D55" s="156">
        <f t="shared" si="0"/>
        <v>0</v>
      </c>
      <c r="E55" s="157">
        <f>'Assumptions &amp; Targets'!D93</f>
        <v>0</v>
      </c>
      <c r="F55" s="157">
        <f t="shared" si="1"/>
        <v>0</v>
      </c>
    </row>
    <row r="56" spans="2:6" x14ac:dyDescent="0.35">
      <c r="B56" s="126" t="str">
        <f>'Assumptions &amp; Targets'!C94</f>
        <v>Position 7</v>
      </c>
      <c r="C56" s="156" cm="1">
        <f t="array" ref="C56">_xlfn.IFS(ISBLANK('Assumptions &amp; Targets'!E94),0,'Assumptions &amp; Targets'!E94="N/A",0,'Assumptions &amp; Targets'!E94="Jan",1,'Assumptions &amp; Targets'!E94="Feb",2,'Assumptions &amp; Targets'!E94="Mar",3,'Assumptions &amp; Targets'!E94="Apr",4,'Assumptions &amp; Targets'!E94="May",5,'Assumptions &amp; Targets'!E94="Jun",6,'Assumptions &amp; Targets'!E94="Jul",7,'Assumptions &amp; Targets'!E94="Aug",8,'Assumptions &amp; Targets'!E94="Sep",9,'Assumptions &amp; Targets'!E94="Oct",10,'Assumptions &amp; Targets'!E94="Nov",11,'Assumptions &amp; Targets'!E94="Dec",12)</f>
        <v>0</v>
      </c>
      <c r="D56" s="156">
        <f t="shared" si="0"/>
        <v>0</v>
      </c>
      <c r="E56" s="157">
        <f>'Assumptions &amp; Targets'!D94</f>
        <v>0</v>
      </c>
      <c r="F56" s="157">
        <f t="shared" si="1"/>
        <v>0</v>
      </c>
    </row>
    <row r="57" spans="2:6" x14ac:dyDescent="0.35">
      <c r="B57" s="126" t="str">
        <f>'Assumptions &amp; Targets'!C95</f>
        <v>Position 8</v>
      </c>
      <c r="C57" s="156" cm="1">
        <f t="array" ref="C57">_xlfn.IFS(ISBLANK('Assumptions &amp; Targets'!E95),0,'Assumptions &amp; Targets'!E95="N/A",0,'Assumptions &amp; Targets'!E95="Jan",1,'Assumptions &amp; Targets'!E95="Feb",2,'Assumptions &amp; Targets'!E95="Mar",3,'Assumptions &amp; Targets'!E95="Apr",4,'Assumptions &amp; Targets'!E95="May",5,'Assumptions &amp; Targets'!E95="Jun",6,'Assumptions &amp; Targets'!E95="Jul",7,'Assumptions &amp; Targets'!E95="Aug",8,'Assumptions &amp; Targets'!E95="Sep",9,'Assumptions &amp; Targets'!E95="Oct",10,'Assumptions &amp; Targets'!E95="Nov",11,'Assumptions &amp; Targets'!E95="Dec",12)</f>
        <v>0</v>
      </c>
      <c r="D57" s="156">
        <f t="shared" si="0"/>
        <v>0</v>
      </c>
      <c r="E57" s="157">
        <f>'Assumptions &amp; Targets'!D95</f>
        <v>0</v>
      </c>
      <c r="F57" s="157">
        <f t="shared" si="1"/>
        <v>0</v>
      </c>
    </row>
    <row r="58" spans="2:6" x14ac:dyDescent="0.35">
      <c r="B58" s="126" t="str">
        <f>'Assumptions &amp; Targets'!C96</f>
        <v>Position 9</v>
      </c>
      <c r="C58" s="156" cm="1">
        <f t="array" ref="C58">_xlfn.IFS(ISBLANK('Assumptions &amp; Targets'!E96),0,'Assumptions &amp; Targets'!E96="N/A",0,'Assumptions &amp; Targets'!E96="Jan",1,'Assumptions &amp; Targets'!E96="Feb",2,'Assumptions &amp; Targets'!E96="Mar",3,'Assumptions &amp; Targets'!E96="Apr",4,'Assumptions &amp; Targets'!E96="May",5,'Assumptions &amp; Targets'!E96="Jun",6,'Assumptions &amp; Targets'!E96="Jul",7,'Assumptions &amp; Targets'!E96="Aug",8,'Assumptions &amp; Targets'!E96="Sep",9,'Assumptions &amp; Targets'!E96="Oct",10,'Assumptions &amp; Targets'!E96="Nov",11,'Assumptions &amp; Targets'!E96="Dec",12)</f>
        <v>0</v>
      </c>
      <c r="D58" s="156">
        <f t="shared" si="0"/>
        <v>0</v>
      </c>
      <c r="E58" s="157">
        <f>'Assumptions &amp; Targets'!D96</f>
        <v>0</v>
      </c>
      <c r="F58" s="157">
        <f t="shared" si="1"/>
        <v>0</v>
      </c>
    </row>
    <row r="59" spans="2:6" x14ac:dyDescent="0.35">
      <c r="B59" s="126" t="str">
        <f>'Assumptions &amp; Targets'!C97</f>
        <v>Position 10</v>
      </c>
      <c r="C59" s="156" cm="1">
        <f t="array" ref="C59">_xlfn.IFS(ISBLANK('Assumptions &amp; Targets'!E97),0,'Assumptions &amp; Targets'!E97="N/A",0,'Assumptions &amp; Targets'!E97="Jan",1,'Assumptions &amp; Targets'!E97="Feb",2,'Assumptions &amp; Targets'!E97="Mar",3,'Assumptions &amp; Targets'!E97="Apr",4,'Assumptions &amp; Targets'!E97="May",5,'Assumptions &amp; Targets'!E97="Jun",6,'Assumptions &amp; Targets'!E97="Jul",7,'Assumptions &amp; Targets'!E97="Aug",8,'Assumptions &amp; Targets'!E97="Sep",9,'Assumptions &amp; Targets'!E97="Oct",10,'Assumptions &amp; Targets'!E97="Nov",11,'Assumptions &amp; Targets'!E97="Dec",12)</f>
        <v>0</v>
      </c>
      <c r="D59" s="156">
        <f t="shared" si="0"/>
        <v>0</v>
      </c>
      <c r="E59" s="157">
        <f>'Assumptions &amp; Targets'!D97</f>
        <v>0</v>
      </c>
      <c r="F59" s="157">
        <f t="shared" si="1"/>
        <v>0</v>
      </c>
    </row>
    <row r="60" spans="2:6" x14ac:dyDescent="0.35">
      <c r="B60" s="126" t="str">
        <f>'Assumptions &amp; Targets'!C98</f>
        <v>Position 11</v>
      </c>
      <c r="C60" s="156" cm="1">
        <f t="array" ref="C60">_xlfn.IFS(ISBLANK('Assumptions &amp; Targets'!E98),0,'Assumptions &amp; Targets'!E98="N/A",0,'Assumptions &amp; Targets'!E98="Jan",1,'Assumptions &amp; Targets'!E98="Feb",2,'Assumptions &amp; Targets'!E98="Mar",3,'Assumptions &amp; Targets'!E98="Apr",4,'Assumptions &amp; Targets'!E98="May",5,'Assumptions &amp; Targets'!E98="Jun",6,'Assumptions &amp; Targets'!E98="Jul",7,'Assumptions &amp; Targets'!E98="Aug",8,'Assumptions &amp; Targets'!E98="Sep",9,'Assumptions &amp; Targets'!E98="Oct",10,'Assumptions &amp; Targets'!E98="Nov",11,'Assumptions &amp; Targets'!E98="Dec",12)</f>
        <v>0</v>
      </c>
      <c r="D60" s="156">
        <f t="shared" si="0"/>
        <v>0</v>
      </c>
      <c r="E60" s="157">
        <f>'Assumptions &amp; Targets'!D98</f>
        <v>0</v>
      </c>
      <c r="F60" s="157">
        <f t="shared" si="1"/>
        <v>0</v>
      </c>
    </row>
    <row r="61" spans="2:6" x14ac:dyDescent="0.35">
      <c r="B61" s="126" t="str">
        <f>'Assumptions &amp; Targets'!C99</f>
        <v>Position 12</v>
      </c>
      <c r="C61" s="156" cm="1">
        <f t="array" ref="C61">_xlfn.IFS(ISBLANK('Assumptions &amp; Targets'!E99),0,'Assumptions &amp; Targets'!E99="N/A",0,'Assumptions &amp; Targets'!E99="Jan",1,'Assumptions &amp; Targets'!E99="Feb",2,'Assumptions &amp; Targets'!E99="Mar",3,'Assumptions &amp; Targets'!E99="Apr",4,'Assumptions &amp; Targets'!E99="May",5,'Assumptions &amp; Targets'!E99="Jun",6,'Assumptions &amp; Targets'!E99="Jul",7,'Assumptions &amp; Targets'!E99="Aug",8,'Assumptions &amp; Targets'!E99="Sep",9,'Assumptions &amp; Targets'!E99="Oct",10,'Assumptions &amp; Targets'!E99="Nov",11,'Assumptions &amp; Targets'!E99="Dec",12)</f>
        <v>0</v>
      </c>
      <c r="D61" s="156">
        <f t="shared" si="0"/>
        <v>0</v>
      </c>
      <c r="E61" s="157">
        <f>'Assumptions &amp; Targets'!D99</f>
        <v>0</v>
      </c>
      <c r="F61" s="157">
        <f t="shared" si="1"/>
        <v>0</v>
      </c>
    </row>
    <row r="62" spans="2:6" x14ac:dyDescent="0.35">
      <c r="B62" s="126" t="str">
        <f>'Assumptions &amp; Targets'!C100</f>
        <v>Position 13</v>
      </c>
      <c r="C62" s="156" cm="1">
        <f t="array" ref="C62">_xlfn.IFS(ISBLANK('Assumptions &amp; Targets'!E100),0,'Assumptions &amp; Targets'!E100="N/A",0,'Assumptions &amp; Targets'!E100="Jan",1,'Assumptions &amp; Targets'!E100="Feb",2,'Assumptions &amp; Targets'!E100="Mar",3,'Assumptions &amp; Targets'!E100="Apr",4,'Assumptions &amp; Targets'!E100="May",5,'Assumptions &amp; Targets'!E100="Jun",6,'Assumptions &amp; Targets'!E100="Jul",7,'Assumptions &amp; Targets'!E100="Aug",8,'Assumptions &amp; Targets'!E100="Sep",9,'Assumptions &amp; Targets'!E100="Oct",10,'Assumptions &amp; Targets'!E100="Nov",11,'Assumptions &amp; Targets'!E100="Dec",12)</f>
        <v>0</v>
      </c>
      <c r="D62" s="156">
        <f t="shared" si="0"/>
        <v>0</v>
      </c>
      <c r="E62" s="157">
        <f>'Assumptions &amp; Targets'!D100</f>
        <v>0</v>
      </c>
      <c r="F62" s="157">
        <f t="shared" si="1"/>
        <v>0</v>
      </c>
    </row>
    <row r="63" spans="2:6" x14ac:dyDescent="0.35">
      <c r="B63" s="126" t="str">
        <f>'Assumptions &amp; Targets'!C101</f>
        <v>Position 14</v>
      </c>
      <c r="C63" s="156" cm="1">
        <f t="array" ref="C63">_xlfn.IFS(ISBLANK('Assumptions &amp; Targets'!E101),0,'Assumptions &amp; Targets'!E101="N/A",0,'Assumptions &amp; Targets'!E101="Jan",1,'Assumptions &amp; Targets'!E101="Feb",2,'Assumptions &amp; Targets'!E101="Mar",3,'Assumptions &amp; Targets'!E101="Apr",4,'Assumptions &amp; Targets'!E101="May",5,'Assumptions &amp; Targets'!E101="Jun",6,'Assumptions &amp; Targets'!E101="Jul",7,'Assumptions &amp; Targets'!E101="Aug",8,'Assumptions &amp; Targets'!E101="Sep",9,'Assumptions &amp; Targets'!E101="Oct",10,'Assumptions &amp; Targets'!E101="Nov",11,'Assumptions &amp; Targets'!E101="Dec",12)</f>
        <v>0</v>
      </c>
      <c r="D63" s="156">
        <f t="shared" si="0"/>
        <v>0</v>
      </c>
      <c r="E63" s="157">
        <f>'Assumptions &amp; Targets'!D101</f>
        <v>0</v>
      </c>
      <c r="F63" s="157">
        <f t="shared" si="1"/>
        <v>0</v>
      </c>
    </row>
    <row r="64" spans="2:6" x14ac:dyDescent="0.35">
      <c r="B64" s="126" t="str">
        <f>'Assumptions &amp; Targets'!C102</f>
        <v>Position 15</v>
      </c>
      <c r="C64" s="156" cm="1">
        <f t="array" ref="C64">_xlfn.IFS(ISBLANK('Assumptions &amp; Targets'!E102),0,'Assumptions &amp; Targets'!E102="N/A",0,'Assumptions &amp; Targets'!E102="Jan",1,'Assumptions &amp; Targets'!E102="Feb",2,'Assumptions &amp; Targets'!E102="Mar",3,'Assumptions &amp; Targets'!E102="Apr",4,'Assumptions &amp; Targets'!E102="May",5,'Assumptions &amp; Targets'!E102="Jun",6,'Assumptions &amp; Targets'!E102="Jul",7,'Assumptions &amp; Targets'!E102="Aug",8,'Assumptions &amp; Targets'!E102="Sep",9,'Assumptions &amp; Targets'!E102="Oct",10,'Assumptions &amp; Targets'!E102="Nov",11,'Assumptions &amp; Targets'!E102="Dec",12)</f>
        <v>0</v>
      </c>
      <c r="D64" s="156">
        <f t="shared" si="0"/>
        <v>0</v>
      </c>
      <c r="E64" s="157">
        <f>'Assumptions &amp; Targets'!D102</f>
        <v>0</v>
      </c>
      <c r="F64" s="157">
        <f t="shared" si="1"/>
        <v>0</v>
      </c>
    </row>
    <row r="66" spans="1:14" s="116" customFormat="1" x14ac:dyDescent="0.35">
      <c r="A66" s="111" t="s">
        <v>184</v>
      </c>
      <c r="B66" s="115" t="s">
        <v>42</v>
      </c>
    </row>
    <row r="67" spans="1:14" s="116" customFormat="1" x14ac:dyDescent="0.35">
      <c r="A67" s="64"/>
      <c r="B67" s="118"/>
    </row>
    <row r="68" spans="1:14" x14ac:dyDescent="0.35">
      <c r="C68" s="3" t="s">
        <v>1</v>
      </c>
      <c r="D68" s="3" t="s">
        <v>2</v>
      </c>
      <c r="E68" s="3" t="s">
        <v>69</v>
      </c>
      <c r="F68" s="3" t="s">
        <v>70</v>
      </c>
      <c r="G68" s="3" t="s">
        <v>216</v>
      </c>
      <c r="H68" s="3" t="s">
        <v>71</v>
      </c>
      <c r="I68" s="3" t="s">
        <v>217</v>
      </c>
      <c r="J68" s="3" t="s">
        <v>73</v>
      </c>
      <c r="K68" s="3" t="s">
        <v>9</v>
      </c>
      <c r="L68" s="3" t="s">
        <v>10</v>
      </c>
      <c r="M68" s="3" t="s">
        <v>11</v>
      </c>
      <c r="N68" s="3" t="s">
        <v>12</v>
      </c>
    </row>
    <row r="69" spans="1:14" x14ac:dyDescent="0.35">
      <c r="B69" t="s">
        <v>57</v>
      </c>
      <c r="C69" s="68">
        <f>SUMIFS(E50:E64,D50:D64,"=12")</f>
        <v>0</v>
      </c>
      <c r="D69" s="68">
        <f>SUMIFS($E$50:$E$64,$D$50:$D$64,"&gt;=11")</f>
        <v>0</v>
      </c>
      <c r="E69" s="68">
        <f>SUMIFS($E$50:$E$64,$D$50:$D$64,"&gt;=10")</f>
        <v>0</v>
      </c>
      <c r="F69" s="68">
        <f>SUMIFS($E$50:$E$64,$D$50:$D$64,"&gt;=9")</f>
        <v>0</v>
      </c>
      <c r="G69" s="68">
        <f>SUMIFS($E$50:$E$64,$D$50:$D$64,"&gt;=8")</f>
        <v>0</v>
      </c>
      <c r="H69" s="68">
        <f>SUMIFS($E$50:$E$64,$D$50:$D$64,"&gt;=7")</f>
        <v>0</v>
      </c>
      <c r="I69" s="68">
        <f>SUMIFS($E$50:$E$64,$D$50:$D$64,"&gt;=6")</f>
        <v>0</v>
      </c>
      <c r="J69" s="68">
        <f>SUMIFS($E$50:$E$64,$D$50:$D$64,"&gt;=5")</f>
        <v>0</v>
      </c>
      <c r="K69" s="68">
        <f>SUMIFS($E$50:$E$64,$D$50:$D$64,"&gt;=4")</f>
        <v>0</v>
      </c>
      <c r="L69" s="68">
        <f>SUMIFS($E$50:$E$64,$D$50:$D$64,"&gt;=3")</f>
        <v>0</v>
      </c>
      <c r="M69" s="68">
        <f>SUMIFS($E$50:$E$64,$D$50:$D$64,"&gt;=2")</f>
        <v>0</v>
      </c>
      <c r="N69" s="68">
        <f>SUMIFS($E$50:$E$64,$D$50:$D$64,"&gt;=1")</f>
        <v>0</v>
      </c>
    </row>
    <row r="71" spans="1:14" s="116" customFormat="1" x14ac:dyDescent="0.35">
      <c r="A71" s="111" t="s">
        <v>184</v>
      </c>
      <c r="B71" s="115" t="s">
        <v>346</v>
      </c>
    </row>
    <row r="72" spans="1:14" s="116" customFormat="1" x14ac:dyDescent="0.35">
      <c r="A72" s="64"/>
      <c r="B72" s="118"/>
    </row>
    <row r="73" spans="1:14" x14ac:dyDescent="0.35">
      <c r="C73">
        <f>SUMIFS($E$50:$E$64,$E$50:$E$64,"&gt;0")*12</f>
        <v>0</v>
      </c>
    </row>
  </sheetData>
  <mergeCells count="2">
    <mergeCell ref="D6:H6"/>
    <mergeCell ref="D28:H2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8680D-8E3A-4286-9F53-C1F9E2F76251}">
  <sheetPr>
    <tabColor theme="3"/>
  </sheetPr>
  <dimension ref="A1:M17"/>
  <sheetViews>
    <sheetView showGridLines="0" workbookViewId="0">
      <selection activeCell="B14" sqref="B14"/>
    </sheetView>
  </sheetViews>
  <sheetFormatPr defaultRowHeight="14.5" x14ac:dyDescent="0.35"/>
  <cols>
    <col min="1" max="1" width="25.81640625" customWidth="1"/>
    <col min="2" max="2" width="11.453125" customWidth="1"/>
    <col min="3" max="13" width="10.7265625" customWidth="1"/>
  </cols>
  <sheetData>
    <row r="1" spans="1:13" x14ac:dyDescent="0.35">
      <c r="A1" s="6" t="s">
        <v>164</v>
      </c>
    </row>
    <row r="2" spans="1:13" x14ac:dyDescent="0.35">
      <c r="A2" s="244">
        <f>'Assumptions &amp; Targets'!C4</f>
        <v>2023</v>
      </c>
    </row>
    <row r="3" spans="1:13" x14ac:dyDescent="0.35">
      <c r="A3" s="176" t="s">
        <v>235</v>
      </c>
      <c r="B3" s="6" t="s">
        <v>1</v>
      </c>
      <c r="C3" s="6" t="s">
        <v>2</v>
      </c>
      <c r="D3" s="6" t="s">
        <v>3</v>
      </c>
      <c r="E3" s="6" t="s">
        <v>4</v>
      </c>
      <c r="F3" s="6" t="s">
        <v>5</v>
      </c>
      <c r="G3" s="6" t="s">
        <v>6</v>
      </c>
      <c r="H3" s="6" t="s">
        <v>7</v>
      </c>
      <c r="I3" s="6" t="s">
        <v>8</v>
      </c>
      <c r="J3" s="6" t="s">
        <v>9</v>
      </c>
      <c r="K3" s="6" t="s">
        <v>10</v>
      </c>
      <c r="L3" s="6" t="s">
        <v>11</v>
      </c>
      <c r="M3" s="6" t="s">
        <v>12</v>
      </c>
    </row>
    <row r="4" spans="1:13" x14ac:dyDescent="0.35">
      <c r="A4" s="175" t="s">
        <v>98</v>
      </c>
      <c r="B4" s="68">
        <f ca="1">OFFSET('Balance Sheet Input Sheet'!$A$1,MATCH('Cashflow Feeder'!A4,'Balance Sheet Input Sheet'!$A$2:$A$21,0),MATCH('Cashflow Feeder'!$A$2,'Balance Sheet Input Sheet'!$B$1:$G$1,0)-1)</f>
        <v>0</v>
      </c>
      <c r="C4" s="68">
        <f>B5</f>
        <v>0</v>
      </c>
      <c r="D4" s="68">
        <f t="shared" ref="D4:M4" si="0">C5</f>
        <v>0</v>
      </c>
      <c r="E4" s="68">
        <f t="shared" si="0"/>
        <v>0</v>
      </c>
      <c r="F4" s="68">
        <f t="shared" si="0"/>
        <v>0</v>
      </c>
      <c r="G4" s="68">
        <f t="shared" si="0"/>
        <v>0</v>
      </c>
      <c r="H4" s="68">
        <f t="shared" si="0"/>
        <v>0</v>
      </c>
      <c r="I4" s="68">
        <f t="shared" si="0"/>
        <v>0</v>
      </c>
      <c r="J4" s="68">
        <f t="shared" si="0"/>
        <v>0</v>
      </c>
      <c r="K4" s="68">
        <f t="shared" si="0"/>
        <v>0</v>
      </c>
      <c r="L4" s="68">
        <f t="shared" si="0"/>
        <v>0</v>
      </c>
      <c r="M4" s="68">
        <f t="shared" si="0"/>
        <v>0</v>
      </c>
    </row>
    <row r="5" spans="1:13" x14ac:dyDescent="0.35">
      <c r="A5" t="s">
        <v>245</v>
      </c>
      <c r="B5" s="186">
        <f>'Assumptions &amp; Targets'!$E$134*(('Budget Output- Monthly'!C20*'Assumptions &amp; Targets'!$D$33)/31)</f>
        <v>0</v>
      </c>
      <c r="C5" s="186">
        <f>'Assumptions &amp; Targets'!$E$134*(('Budget Output- Monthly'!F20*'Assumptions &amp; Targets'!$D$33)/28)</f>
        <v>0</v>
      </c>
      <c r="D5" s="186">
        <f>'Assumptions &amp; Targets'!$E$134*(('Budget Output- Monthly'!I20*'Assumptions &amp; Targets'!$D$33)/31)</f>
        <v>0</v>
      </c>
      <c r="E5" s="186">
        <f>'Assumptions &amp; Targets'!$E$134*(('Budget Output- Monthly'!L20*'Assumptions &amp; Targets'!$D$33)/30)</f>
        <v>0</v>
      </c>
      <c r="F5" s="186">
        <f>'Assumptions &amp; Targets'!$E$134*(('Budget Output- Monthly'!O20*'Assumptions &amp; Targets'!$D$33)/31)</f>
        <v>0</v>
      </c>
      <c r="G5" s="186">
        <f>'Assumptions &amp; Targets'!$E$134*(('Budget Output- Monthly'!R20*'Assumptions &amp; Targets'!$D$33)/30)</f>
        <v>0</v>
      </c>
      <c r="H5" s="186">
        <f>'Assumptions &amp; Targets'!$E$134*(('Budget Output- Monthly'!U20*'Assumptions &amp; Targets'!$D$33)/31)</f>
        <v>0</v>
      </c>
      <c r="I5" s="186">
        <f>'Assumptions &amp; Targets'!$E$134*(('Budget Output- Monthly'!X20*'Assumptions &amp; Targets'!$D$33)/31)</f>
        <v>0</v>
      </c>
      <c r="J5" s="186">
        <f>'Assumptions &amp; Targets'!$E$134*(('Budget Output- Monthly'!AA20*'Assumptions &amp; Targets'!$D$33)/30)</f>
        <v>0</v>
      </c>
      <c r="K5" s="186">
        <f>'Assumptions &amp; Targets'!$E$134*(('Budget Output- Monthly'!AD20*'Assumptions &amp; Targets'!$D$33)/31)</f>
        <v>0</v>
      </c>
      <c r="L5" s="186">
        <f>'Assumptions &amp; Targets'!$E$134*(('Budget Output- Monthly'!AG20*'Assumptions &amp; Targets'!$D$33)/30)</f>
        <v>0</v>
      </c>
      <c r="M5" s="186">
        <f>'Assumptions &amp; Targets'!$E$134*(('Budget Output- Monthly'!AJ20*'Assumptions &amp; Targets'!$D$33)/31)</f>
        <v>0</v>
      </c>
    </row>
    <row r="6" spans="1:13" x14ac:dyDescent="0.35">
      <c r="A6" t="s">
        <v>228</v>
      </c>
      <c r="B6" s="68">
        <f ca="1">B5-B4</f>
        <v>0</v>
      </c>
      <c r="C6" s="68">
        <f>C5-C4</f>
        <v>0</v>
      </c>
      <c r="D6" s="68">
        <f t="shared" ref="D6:M6" si="1">D5-D4</f>
        <v>0</v>
      </c>
      <c r="E6" s="68">
        <f t="shared" si="1"/>
        <v>0</v>
      </c>
      <c r="F6" s="68">
        <f t="shared" si="1"/>
        <v>0</v>
      </c>
      <c r="G6" s="68">
        <f t="shared" si="1"/>
        <v>0</v>
      </c>
      <c r="H6" s="68">
        <f t="shared" si="1"/>
        <v>0</v>
      </c>
      <c r="I6" s="68">
        <f t="shared" si="1"/>
        <v>0</v>
      </c>
      <c r="J6" s="68">
        <f t="shared" si="1"/>
        <v>0</v>
      </c>
      <c r="K6" s="68">
        <f t="shared" si="1"/>
        <v>0</v>
      </c>
      <c r="L6" s="68">
        <f t="shared" si="1"/>
        <v>0</v>
      </c>
      <c r="M6" s="68">
        <f t="shared" si="1"/>
        <v>0</v>
      </c>
    </row>
    <row r="7" spans="1:13" x14ac:dyDescent="0.35">
      <c r="A7" t="s">
        <v>229</v>
      </c>
      <c r="B7" s="68">
        <f ca="1">('Budget Output- Monthly'!C20*'Assumptions &amp; Targets'!$D$33)-B6</f>
        <v>0</v>
      </c>
      <c r="C7" s="68">
        <f>('Budget Output- Monthly'!F20*'Assumptions &amp; Targets'!$D$33)-C6</f>
        <v>0</v>
      </c>
      <c r="D7" s="68">
        <f>('Budget Output- Monthly'!I20*'Assumptions &amp; Targets'!$D$33)-D6</f>
        <v>0</v>
      </c>
      <c r="E7" s="68">
        <f>('Budget Output- Monthly'!L20*'Assumptions &amp; Targets'!$D$33)-E6</f>
        <v>0</v>
      </c>
      <c r="F7" s="68">
        <f>('Budget Output- Monthly'!O20*'Assumptions &amp; Targets'!$D$33)-F6</f>
        <v>0</v>
      </c>
      <c r="G7" s="68">
        <f>('Budget Output- Monthly'!R20*'Assumptions &amp; Targets'!$D$33)-G6</f>
        <v>0</v>
      </c>
      <c r="H7" s="68">
        <f>('Budget Output- Monthly'!U20*'Assumptions &amp; Targets'!$D$33)-H6</f>
        <v>0</v>
      </c>
      <c r="I7" s="68">
        <f>('Budget Output- Monthly'!X20*'Assumptions &amp; Targets'!$D$33)-I6</f>
        <v>0</v>
      </c>
      <c r="J7" s="68">
        <f>('Budget Output- Monthly'!AA20*'Assumptions &amp; Targets'!$D$33)-J6</f>
        <v>0</v>
      </c>
      <c r="K7" s="68">
        <f>('Budget Output- Monthly'!AD20*'Assumptions &amp; Targets'!$D$33)-K6</f>
        <v>0</v>
      </c>
      <c r="L7" s="68">
        <f>('Budget Output- Monthly'!AG20*'Assumptions &amp; Targets'!$D$33)-L6</f>
        <v>0</v>
      </c>
      <c r="M7" s="68">
        <f>('Budget Output- Monthly'!AJ20*'Assumptions &amp; Targets'!$D$33)-M6</f>
        <v>0</v>
      </c>
    </row>
    <row r="8" spans="1:13" x14ac:dyDescent="0.35">
      <c r="A8" s="176" t="s">
        <v>236</v>
      </c>
    </row>
    <row r="9" spans="1:13" x14ac:dyDescent="0.35">
      <c r="A9" s="175" t="s">
        <v>105</v>
      </c>
      <c r="B9" s="68">
        <f ca="1">OFFSET('Balance Sheet Input Sheet'!$A$1,MATCH('Cashflow Feeder'!A9,'Balance Sheet Input Sheet'!$A$2:$A$21,0),MATCH('Cashflow Feeder'!$A$2,'Balance Sheet Input Sheet'!$B$1:$G$1,0)-1)</f>
        <v>0</v>
      </c>
      <c r="C9" s="68">
        <f>B10</f>
        <v>0</v>
      </c>
      <c r="D9" s="68">
        <f t="shared" ref="D9:M9" si="2">C10</f>
        <v>0</v>
      </c>
      <c r="E9" s="68">
        <f t="shared" si="2"/>
        <v>0</v>
      </c>
      <c r="F9" s="68">
        <f t="shared" si="2"/>
        <v>0</v>
      </c>
      <c r="G9" s="68">
        <f t="shared" si="2"/>
        <v>0</v>
      </c>
      <c r="H9" s="68">
        <f t="shared" si="2"/>
        <v>0</v>
      </c>
      <c r="I9" s="68">
        <f t="shared" si="2"/>
        <v>0</v>
      </c>
      <c r="J9" s="68">
        <f t="shared" si="2"/>
        <v>0</v>
      </c>
      <c r="K9" s="68">
        <f t="shared" si="2"/>
        <v>0</v>
      </c>
      <c r="L9" s="68">
        <f t="shared" si="2"/>
        <v>0</v>
      </c>
      <c r="M9" s="68">
        <f t="shared" si="2"/>
        <v>0</v>
      </c>
    </row>
    <row r="10" spans="1:13" x14ac:dyDescent="0.35">
      <c r="A10" t="s">
        <v>245</v>
      </c>
      <c r="B10" s="68">
        <f>'Assumptions &amp; Targets'!E135*('Budget Output- Monthly'!C35/31)</f>
        <v>0</v>
      </c>
      <c r="C10" s="68">
        <f>'Assumptions &amp; Targets'!$E$135*('Budget Output- Monthly'!F35/28)</f>
        <v>0</v>
      </c>
      <c r="D10" s="68">
        <f>'Assumptions &amp; Targets'!$E$135*('Budget Output- Monthly'!I35/31)</f>
        <v>0</v>
      </c>
      <c r="E10" s="68">
        <f>'Assumptions &amp; Targets'!$E$135*('Budget Output- Monthly'!L35/30)</f>
        <v>0</v>
      </c>
      <c r="F10" s="68">
        <f>'Assumptions &amp; Targets'!$E$135*('Budget Output- Monthly'!O35/31)</f>
        <v>0</v>
      </c>
      <c r="G10" s="68">
        <f>'Assumptions &amp; Targets'!$E$135*('Budget Output- Monthly'!R35/30)</f>
        <v>0</v>
      </c>
      <c r="H10" s="68">
        <f>'Assumptions &amp; Targets'!$E$135*('Budget Output- Monthly'!U35/31)</f>
        <v>0</v>
      </c>
      <c r="I10" s="68">
        <f>'Assumptions &amp; Targets'!$E$135*('Budget Output- Monthly'!X35/31)</f>
        <v>0</v>
      </c>
      <c r="J10" s="68">
        <f>'Assumptions &amp; Targets'!$E$135*('Budget Output- Monthly'!AA35/30)</f>
        <v>0</v>
      </c>
      <c r="K10" s="68">
        <f>'Assumptions &amp; Targets'!$E$135*('Budget Output- Monthly'!AD35/31)</f>
        <v>0</v>
      </c>
      <c r="L10" s="68">
        <f>'Assumptions &amp; Targets'!$E$135*('Budget Output- Monthly'!AG35/30)</f>
        <v>0</v>
      </c>
      <c r="M10" s="68">
        <f>'Assumptions &amp; Targets'!$E$135*('Budget Output- Monthly'!AJ35/31)</f>
        <v>0</v>
      </c>
    </row>
    <row r="11" spans="1:13" x14ac:dyDescent="0.35">
      <c r="A11" t="s">
        <v>231</v>
      </c>
      <c r="B11" s="68">
        <f ca="1">B10-B9</f>
        <v>0</v>
      </c>
      <c r="C11" s="68">
        <f>C10-C9</f>
        <v>0</v>
      </c>
      <c r="D11" s="68">
        <f t="shared" ref="D11:M11" si="3">D10-D9</f>
        <v>0</v>
      </c>
      <c r="E11" s="68">
        <f t="shared" si="3"/>
        <v>0</v>
      </c>
      <c r="F11" s="68">
        <f t="shared" si="3"/>
        <v>0</v>
      </c>
      <c r="G11" s="68">
        <f t="shared" si="3"/>
        <v>0</v>
      </c>
      <c r="H11" s="68">
        <f t="shared" si="3"/>
        <v>0</v>
      </c>
      <c r="I11" s="68">
        <f t="shared" si="3"/>
        <v>0</v>
      </c>
      <c r="J11" s="68">
        <f t="shared" si="3"/>
        <v>0</v>
      </c>
      <c r="K11" s="68">
        <f t="shared" si="3"/>
        <v>0</v>
      </c>
      <c r="L11" s="68">
        <f t="shared" si="3"/>
        <v>0</v>
      </c>
      <c r="M11" s="68">
        <f t="shared" si="3"/>
        <v>0</v>
      </c>
    </row>
    <row r="12" spans="1:13" x14ac:dyDescent="0.35">
      <c r="A12" t="s">
        <v>232</v>
      </c>
      <c r="B12" s="68">
        <f ca="1">'Budget Output- Monthly'!C35-'Cashflow Feeder'!B11</f>
        <v>0</v>
      </c>
      <c r="C12" s="68">
        <f>'Budget Output- Monthly'!F35-'Cashflow Feeder'!C11</f>
        <v>0</v>
      </c>
      <c r="D12" s="68">
        <f>'Budget Output- Monthly'!I35-'Cashflow Feeder'!D11</f>
        <v>0</v>
      </c>
      <c r="E12" s="68">
        <f>'Budget Output- Monthly'!L35-'Cashflow Feeder'!E11</f>
        <v>0</v>
      </c>
      <c r="F12" s="68">
        <f>'Budget Output- Monthly'!O35-'Cashflow Feeder'!F11</f>
        <v>0</v>
      </c>
      <c r="G12" s="68">
        <f>'Budget Output- Monthly'!R35-'Cashflow Feeder'!G11</f>
        <v>0</v>
      </c>
      <c r="H12" s="68">
        <f>'Budget Output- Monthly'!U35-'Cashflow Feeder'!H11</f>
        <v>0</v>
      </c>
      <c r="I12" s="68">
        <f>'Budget Output- Monthly'!X35-'Cashflow Feeder'!I11</f>
        <v>0</v>
      </c>
      <c r="J12" s="68">
        <f>'Budget Output- Monthly'!AA35-'Cashflow Feeder'!J11</f>
        <v>0</v>
      </c>
      <c r="K12" s="68">
        <f>'Budget Output- Monthly'!AD35-'Cashflow Feeder'!K11</f>
        <v>0</v>
      </c>
      <c r="L12" s="68">
        <f>'Budget Output- Monthly'!AG35-'Cashflow Feeder'!L11</f>
        <v>0</v>
      </c>
      <c r="M12" s="68">
        <f>'Budget Output- Monthly'!AJ35-'Cashflow Feeder'!M11</f>
        <v>0</v>
      </c>
    </row>
    <row r="15" spans="1:13" x14ac:dyDescent="0.35">
      <c r="C15" s="170"/>
    </row>
    <row r="16" spans="1:13" x14ac:dyDescent="0.35">
      <c r="B16" s="170"/>
    </row>
    <row r="17" spans="3:3" x14ac:dyDescent="0.35">
      <c r="C17" s="170"/>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D1A15-2392-402E-B58F-458C8DC8467F}">
  <sheetPr>
    <tabColor theme="3"/>
    <pageSetUpPr fitToPage="1"/>
  </sheetPr>
  <dimension ref="B1:K372"/>
  <sheetViews>
    <sheetView showGridLines="0" topLeftCell="A17" zoomScaleNormal="100" workbookViewId="0">
      <selection activeCell="F24" sqref="F24:F35"/>
    </sheetView>
  </sheetViews>
  <sheetFormatPr defaultColWidth="9.1796875" defaultRowHeight="14.5" x14ac:dyDescent="0.35"/>
  <cols>
    <col min="1" max="1" width="3" style="90" customWidth="1"/>
    <col min="2" max="2" width="6.54296875" style="90" customWidth="1"/>
    <col min="3" max="3" width="15.54296875" style="90" customWidth="1"/>
    <col min="4" max="4" width="19" style="90" customWidth="1"/>
    <col min="5" max="8" width="15.54296875" style="90" customWidth="1"/>
    <col min="9" max="9" width="3" style="90" customWidth="1"/>
    <col min="10" max="16384" width="9.1796875" style="90"/>
  </cols>
  <sheetData>
    <row r="1" spans="2:11" ht="30" customHeight="1" x14ac:dyDescent="0.5">
      <c r="B1" s="104" t="s">
        <v>161</v>
      </c>
      <c r="C1" s="103"/>
      <c r="D1" s="103"/>
      <c r="E1" s="103"/>
      <c r="F1" s="103"/>
      <c r="G1" s="103"/>
      <c r="H1" s="103"/>
    </row>
    <row r="2" spans="2:11" ht="30" customHeight="1" x14ac:dyDescent="0.35">
      <c r="C2" s="102"/>
      <c r="D2" s="102"/>
      <c r="E2" s="101" t="s">
        <v>160</v>
      </c>
    </row>
    <row r="3" spans="2:11" x14ac:dyDescent="0.35">
      <c r="B3" s="285" t="s">
        <v>159</v>
      </c>
      <c r="C3" s="285"/>
      <c r="D3" s="286"/>
      <c r="E3" s="100">
        <f>'Assumptions &amp; Targets'!F109</f>
        <v>0</v>
      </c>
      <c r="G3" s="90" t="s">
        <v>237</v>
      </c>
      <c r="H3" s="90">
        <f>YEAR(Loan_Start)</f>
        <v>1900</v>
      </c>
    </row>
    <row r="4" spans="2:11" x14ac:dyDescent="0.35">
      <c r="B4" s="283" t="s">
        <v>158</v>
      </c>
      <c r="C4" s="283"/>
      <c r="D4" s="287"/>
      <c r="E4" s="99">
        <f>'Assumptions &amp; Targets'!G109</f>
        <v>0</v>
      </c>
      <c r="G4" s="90" t="s">
        <v>238</v>
      </c>
      <c r="H4" s="90">
        <f>MONTH(Loan_Start)</f>
        <v>1</v>
      </c>
    </row>
    <row r="5" spans="2:11" x14ac:dyDescent="0.35">
      <c r="B5" s="283" t="s">
        <v>157</v>
      </c>
      <c r="C5" s="283"/>
      <c r="D5" s="287"/>
      <c r="E5" s="98">
        <f>'Assumptions &amp; Targets'!E109</f>
        <v>0</v>
      </c>
      <c r="G5"/>
    </row>
    <row r="6" spans="2:11" x14ac:dyDescent="0.35">
      <c r="B6" s="283" t="s">
        <v>156</v>
      </c>
      <c r="C6" s="283"/>
      <c r="D6" s="287"/>
      <c r="E6" s="97">
        <f>'Assumptions &amp; Targets'!D109</f>
        <v>0</v>
      </c>
      <c r="G6"/>
    </row>
    <row r="7" spans="2:11" x14ac:dyDescent="0.35">
      <c r="B7" s="96"/>
      <c r="C7" s="96"/>
      <c r="D7" s="96"/>
    </row>
    <row r="8" spans="2:11" x14ac:dyDescent="0.35">
      <c r="B8" s="283" t="s">
        <v>155</v>
      </c>
      <c r="C8" s="283"/>
      <c r="D8" s="284"/>
      <c r="E8" s="94" t="str">
        <f>IFERROR(IF(Values_Entered,Monthly_Payment,""), "")</f>
        <v/>
      </c>
    </row>
    <row r="9" spans="2:11" x14ac:dyDescent="0.35">
      <c r="B9" s="283" t="s">
        <v>154</v>
      </c>
      <c r="C9" s="283"/>
      <c r="D9" s="284"/>
      <c r="E9" s="95">
        <f>12*Loan_Years</f>
        <v>0</v>
      </c>
    </row>
    <row r="10" spans="2:11" x14ac:dyDescent="0.35">
      <c r="B10" s="283" t="s">
        <v>153</v>
      </c>
      <c r="C10" s="283"/>
      <c r="D10" s="284"/>
      <c r="E10" s="94" t="str">
        <f>IFERROR(IF(Values_Entered,Total_Cost-Loan_Amount,""), "")</f>
        <v/>
      </c>
    </row>
    <row r="11" spans="2:11" x14ac:dyDescent="0.35">
      <c r="B11" s="283" t="s">
        <v>152</v>
      </c>
      <c r="C11" s="283"/>
      <c r="D11" s="284"/>
      <c r="E11" s="94" t="str">
        <f>IFERROR(IF(Values_Entered,Monthly_Payment*Number_of_Payments,""), "")</f>
        <v/>
      </c>
      <c r="K11"/>
    </row>
    <row r="12" spans="2:11" ht="62.25" customHeight="1" x14ac:dyDescent="0.35">
      <c r="B12" s="93" t="s">
        <v>151</v>
      </c>
      <c r="C12" s="93" t="s">
        <v>150</v>
      </c>
      <c r="D12" s="93" t="s">
        <v>149</v>
      </c>
      <c r="E12" s="93" t="s">
        <v>148</v>
      </c>
      <c r="F12" s="93" t="s">
        <v>147</v>
      </c>
      <c r="G12" s="93" t="s">
        <v>146</v>
      </c>
      <c r="H12" s="93" t="s">
        <v>145</v>
      </c>
      <c r="K12"/>
    </row>
    <row r="13" spans="2:11" x14ac:dyDescent="0.35">
      <c r="B13" s="92" t="str">
        <f>IFERROR(IF(Loan_Not_Paid*Values_Entered,Payment_Number,""), "")</f>
        <v/>
      </c>
      <c r="C13" s="91" t="str">
        <f>IFERROR(IF(Loan_Not_Paid*Values_Entered,Payment_Date,""), "")</f>
        <v/>
      </c>
      <c r="D13" s="108" t="str">
        <f>IFERROR(IF(Loan_Not_Paid*Values_Entered,Beginning_Balance,""), "")</f>
        <v/>
      </c>
      <c r="E13" s="108" t="str">
        <f>IFERROR(IF(Loan_Not_Paid*Values_Entered,Monthly_Payment,""), "")</f>
        <v/>
      </c>
      <c r="F13" s="108" t="str">
        <f>IFERROR(IF(Loan_Not_Paid*Values_Entered,Principal,""), "")</f>
        <v/>
      </c>
      <c r="G13" s="108" t="str">
        <f>IFERROR(IF(Loan_Not_Paid*Values_Entered,Interest,""), "")</f>
        <v/>
      </c>
      <c r="H13" s="108" t="str">
        <f>IFERROR(IF(Loan_Not_Paid*Values_Entered,Ending_Balance,""), "")</f>
        <v/>
      </c>
      <c r="K13"/>
    </row>
    <row r="14" spans="2:11" x14ac:dyDescent="0.35">
      <c r="B14" s="92" t="str">
        <f>IFERROR(IF(Loan_Not_Paid*Values_Entered,Payment_Number,""), "")</f>
        <v/>
      </c>
      <c r="C14" s="91" t="str">
        <f>IFERROR(IF(Loan_Not_Paid*Values_Entered,Payment_Date,""), "")</f>
        <v/>
      </c>
      <c r="D14" s="108" t="str">
        <f>IFERROR(IF(Loan_Not_Paid*Values_Entered,Beginning_Balance,""), "")</f>
        <v/>
      </c>
      <c r="E14" s="108" t="str">
        <f>IFERROR(IF(Loan_Not_Paid*Values_Entered,Monthly_Payment,""), "")</f>
        <v/>
      </c>
      <c r="F14" s="108" t="str">
        <f>IFERROR(IF(Loan_Not_Paid*Values_Entered,Principal,""), "")</f>
        <v/>
      </c>
      <c r="G14" s="108" t="str">
        <f>IFERROR(IF(Loan_Not_Paid*Values_Entered,Interest,""), "")</f>
        <v/>
      </c>
      <c r="H14" s="108" t="str">
        <f>IFERROR(IF(Loan_Not_Paid*Values_Entered,Ending_Balance,""), "")</f>
        <v/>
      </c>
      <c r="K14"/>
    </row>
    <row r="15" spans="2:11" x14ac:dyDescent="0.35">
      <c r="B15" s="92" t="str">
        <f>IFERROR(IF(Loan_Not_Paid*Values_Entered,Payment_Number,""), "")</f>
        <v/>
      </c>
      <c r="C15" s="91" t="str">
        <f>IFERROR(IF(Loan_Not_Paid*Values_Entered,Payment_Date,""), "")</f>
        <v/>
      </c>
      <c r="D15" s="108" t="str">
        <f>IFERROR(IF(Loan_Not_Paid*Values_Entered,Beginning_Balance,""), "")</f>
        <v/>
      </c>
      <c r="E15" s="108" t="str">
        <f>IFERROR(IF(Loan_Not_Paid*Values_Entered,Monthly_Payment,""), "")</f>
        <v/>
      </c>
      <c r="F15" s="108" t="str">
        <f>IFERROR(IF(Loan_Not_Paid*Values_Entered,Principal,""), "")</f>
        <v/>
      </c>
      <c r="G15" s="108" t="str">
        <f>IFERROR(IF(Loan_Not_Paid*Values_Entered,Interest,""), "")</f>
        <v/>
      </c>
      <c r="H15" s="108" t="str">
        <f>IFERROR(IF(Loan_Not_Paid*Values_Entered,Ending_Balance,""), "")</f>
        <v/>
      </c>
    </row>
    <row r="16" spans="2:11" x14ac:dyDescent="0.35">
      <c r="B16" s="92" t="str">
        <f>IFERROR(IF(Loan_Not_Paid*Values_Entered,Payment_Number,""), "")</f>
        <v/>
      </c>
      <c r="C16" s="91" t="str">
        <f>IFERROR(IF(Loan_Not_Paid*Values_Entered,Payment_Date,""), "")</f>
        <v/>
      </c>
      <c r="D16" s="108" t="str">
        <f>IFERROR(IF(Loan_Not_Paid*Values_Entered,Beginning_Balance,""), "")</f>
        <v/>
      </c>
      <c r="E16" s="108" t="str">
        <f>IFERROR(IF(Loan_Not_Paid*Values_Entered,Monthly_Payment,""), "")</f>
        <v/>
      </c>
      <c r="F16" s="108" t="str">
        <f>IFERROR(IF(Loan_Not_Paid*Values_Entered,Principal,""), "")</f>
        <v/>
      </c>
      <c r="G16" s="108" t="str">
        <f>IFERROR(IF(Loan_Not_Paid*Values_Entered,Interest,""), "")</f>
        <v/>
      </c>
      <c r="H16" s="108" t="str">
        <f>IFERROR(IF(Loan_Not_Paid*Values_Entered,Ending_Balance,""), "")</f>
        <v/>
      </c>
    </row>
    <row r="17" spans="2:8" x14ac:dyDescent="0.35">
      <c r="B17" s="92" t="str">
        <f>IFERROR(IF(Loan_Not_Paid*Values_Entered,Payment_Number,""), "")</f>
        <v/>
      </c>
      <c r="C17" s="91" t="str">
        <f>IFERROR(IF(Loan_Not_Paid*Values_Entered,Payment_Date,""), "")</f>
        <v/>
      </c>
      <c r="D17" s="108" t="str">
        <f>IFERROR(IF(Loan_Not_Paid*Values_Entered,Beginning_Balance,""), "")</f>
        <v/>
      </c>
      <c r="E17" s="108" t="str">
        <f>IFERROR(IF(Loan_Not_Paid*Values_Entered,Monthly_Payment,""), "")</f>
        <v/>
      </c>
      <c r="F17" s="108" t="str">
        <f>IFERROR(IF(Loan_Not_Paid*Values_Entered,Principal,""), "")</f>
        <v/>
      </c>
      <c r="G17" s="108" t="str">
        <f>IFERROR(IF(Loan_Not_Paid*Values_Entered,Interest,""), "")</f>
        <v/>
      </c>
      <c r="H17" s="108" t="str">
        <f>IFERROR(IF(Loan_Not_Paid*Values_Entered,Ending_Balance,""), "")</f>
        <v/>
      </c>
    </row>
    <row r="18" spans="2:8" x14ac:dyDescent="0.35">
      <c r="B18" s="92" t="str">
        <f>IFERROR(IF(Loan_Not_Paid*Values_Entered,Payment_Number,""), "")</f>
        <v/>
      </c>
      <c r="C18" s="91" t="str">
        <f>IFERROR(IF(Loan_Not_Paid*Values_Entered,Payment_Date,""), "")</f>
        <v/>
      </c>
      <c r="D18" s="108" t="str">
        <f>IFERROR(IF(Loan_Not_Paid*Values_Entered,Beginning_Balance,""), "")</f>
        <v/>
      </c>
      <c r="E18" s="108" t="str">
        <f>IFERROR(IF(Loan_Not_Paid*Values_Entered,Monthly_Payment,""), "")</f>
        <v/>
      </c>
      <c r="F18" s="108" t="str">
        <f>IFERROR(IF(Loan_Not_Paid*Values_Entered,Principal,""), "")</f>
        <v/>
      </c>
      <c r="G18" s="108" t="str">
        <f>IFERROR(IF(Loan_Not_Paid*Values_Entered,Interest,""), "")</f>
        <v/>
      </c>
      <c r="H18" s="108" t="str">
        <f>IFERROR(IF(Loan_Not_Paid*Values_Entered,Ending_Balance,""), "")</f>
        <v/>
      </c>
    </row>
    <row r="19" spans="2:8" x14ac:dyDescent="0.35">
      <c r="B19" s="92" t="str">
        <f>IFERROR(IF(Loan_Not_Paid*Values_Entered,Payment_Number,""), "")</f>
        <v/>
      </c>
      <c r="C19" s="91" t="str">
        <f>IFERROR(IF(Loan_Not_Paid*Values_Entered,Payment_Date,""), "")</f>
        <v/>
      </c>
      <c r="D19" s="108" t="str">
        <f>IFERROR(IF(Loan_Not_Paid*Values_Entered,Beginning_Balance,""), "")</f>
        <v/>
      </c>
      <c r="E19" s="108" t="str">
        <f>IFERROR(IF(Loan_Not_Paid*Values_Entered,Monthly_Payment,""), "")</f>
        <v/>
      </c>
      <c r="F19" s="108" t="str">
        <f>IFERROR(IF(Loan_Not_Paid*Values_Entered,Principal,""), "")</f>
        <v/>
      </c>
      <c r="G19" s="108" t="str">
        <f>IFERROR(IF(Loan_Not_Paid*Values_Entered,Interest,""), "")</f>
        <v/>
      </c>
      <c r="H19" s="108" t="str">
        <f>IFERROR(IF(Loan_Not_Paid*Values_Entered,Ending_Balance,""), "")</f>
        <v/>
      </c>
    </row>
    <row r="20" spans="2:8" x14ac:dyDescent="0.35">
      <c r="B20" s="92" t="str">
        <f>IFERROR(IF(Loan_Not_Paid*Values_Entered,Payment_Number,""), "")</f>
        <v/>
      </c>
      <c r="C20" s="91" t="str">
        <f>IFERROR(IF(Loan_Not_Paid*Values_Entered,Payment_Date,""), "")</f>
        <v/>
      </c>
      <c r="D20" s="108" t="str">
        <f>IFERROR(IF(Loan_Not_Paid*Values_Entered,Beginning_Balance,""), "")</f>
        <v/>
      </c>
      <c r="E20" s="108" t="str">
        <f>IFERROR(IF(Loan_Not_Paid*Values_Entered,Monthly_Payment,""), "")</f>
        <v/>
      </c>
      <c r="F20" s="108" t="str">
        <f>IFERROR(IF(Loan_Not_Paid*Values_Entered,Principal,""), "")</f>
        <v/>
      </c>
      <c r="G20" s="108" t="str">
        <f>IFERROR(IF(Loan_Not_Paid*Values_Entered,Interest,""), "")</f>
        <v/>
      </c>
      <c r="H20" s="108" t="str">
        <f>IFERROR(IF(Loan_Not_Paid*Values_Entered,Ending_Balance,""), "")</f>
        <v/>
      </c>
    </row>
    <row r="21" spans="2:8" x14ac:dyDescent="0.35">
      <c r="B21" s="92" t="str">
        <f>IFERROR(IF(Loan_Not_Paid*Values_Entered,Payment_Number,""), "")</f>
        <v/>
      </c>
      <c r="C21" s="91" t="str">
        <f>IFERROR(IF(Loan_Not_Paid*Values_Entered,Payment_Date,""), "")</f>
        <v/>
      </c>
      <c r="D21" s="108" t="str">
        <f>IFERROR(IF(Loan_Not_Paid*Values_Entered,Beginning_Balance,""), "")</f>
        <v/>
      </c>
      <c r="E21" s="108" t="str">
        <f>IFERROR(IF(Loan_Not_Paid*Values_Entered,Monthly_Payment,""), "")</f>
        <v/>
      </c>
      <c r="F21" s="108" t="str">
        <f>IFERROR(IF(Loan_Not_Paid*Values_Entered,Principal,""), "")</f>
        <v/>
      </c>
      <c r="G21" s="108" t="str">
        <f>IFERROR(IF(Loan_Not_Paid*Values_Entered,Interest,""), "")</f>
        <v/>
      </c>
      <c r="H21" s="108" t="str">
        <f>IFERROR(IF(Loan_Not_Paid*Values_Entered,Ending_Balance,""), "")</f>
        <v/>
      </c>
    </row>
    <row r="22" spans="2:8" x14ac:dyDescent="0.35">
      <c r="B22" s="92" t="str">
        <f>IFERROR(IF(Loan_Not_Paid*Values_Entered,Payment_Number,""), "")</f>
        <v/>
      </c>
      <c r="C22" s="91" t="str">
        <f>IFERROR(IF(Loan_Not_Paid*Values_Entered,Payment_Date,""), "")</f>
        <v/>
      </c>
      <c r="D22" s="108" t="str">
        <f>IFERROR(IF(Loan_Not_Paid*Values_Entered,Beginning_Balance,""), "")</f>
        <v/>
      </c>
      <c r="E22" s="108" t="str">
        <f>IFERROR(IF(Loan_Not_Paid*Values_Entered,Monthly_Payment,""), "")</f>
        <v/>
      </c>
      <c r="F22" s="108" t="str">
        <f>IFERROR(IF(Loan_Not_Paid*Values_Entered,Principal,""), "")</f>
        <v/>
      </c>
      <c r="G22" s="108" t="str">
        <f>IFERROR(IF(Loan_Not_Paid*Values_Entered,Interest,""), "")</f>
        <v/>
      </c>
      <c r="H22" s="108" t="str">
        <f>IFERROR(IF(Loan_Not_Paid*Values_Entered,Ending_Balance,""), "")</f>
        <v/>
      </c>
    </row>
    <row r="23" spans="2:8" x14ac:dyDescent="0.35">
      <c r="B23" s="92" t="str">
        <f>IFERROR(IF(Loan_Not_Paid*Values_Entered,Payment_Number,""), "")</f>
        <v/>
      </c>
      <c r="C23" s="91" t="str">
        <f>IFERROR(IF(Loan_Not_Paid*Values_Entered,Payment_Date,""), "")</f>
        <v/>
      </c>
      <c r="D23" s="108" t="str">
        <f>IFERROR(IF(Loan_Not_Paid*Values_Entered,Beginning_Balance,""), "")</f>
        <v/>
      </c>
      <c r="E23" s="108" t="str">
        <f>IFERROR(IF(Loan_Not_Paid*Values_Entered,Monthly_Payment,""), "")</f>
        <v/>
      </c>
      <c r="F23" s="108" t="str">
        <f>IFERROR(IF(Loan_Not_Paid*Values_Entered,Principal,""), "")</f>
        <v/>
      </c>
      <c r="G23" s="108" t="str">
        <f>IFERROR(IF(Loan_Not_Paid*Values_Entered,Interest,""), "")</f>
        <v/>
      </c>
      <c r="H23" s="108" t="str">
        <f>IFERROR(IF(Loan_Not_Paid*Values_Entered,Ending_Balance,""), "")</f>
        <v/>
      </c>
    </row>
    <row r="24" spans="2:8" x14ac:dyDescent="0.35">
      <c r="B24" s="92" t="str">
        <f>IFERROR(IF(Loan_Not_Paid*Values_Entered,Payment_Number,""), "")</f>
        <v/>
      </c>
      <c r="C24" s="91" t="str">
        <f>IFERROR(IF(Loan_Not_Paid*Values_Entered,Payment_Date,""), "")</f>
        <v/>
      </c>
      <c r="D24" s="108" t="str">
        <f>IFERROR(IF(Loan_Not_Paid*Values_Entered,Beginning_Balance,""), "")</f>
        <v/>
      </c>
      <c r="E24" s="108" t="str">
        <f>IFERROR(IF(Loan_Not_Paid*Values_Entered,Monthly_Payment,""), "")</f>
        <v/>
      </c>
      <c r="F24" s="108" t="str">
        <f>IFERROR(IF(Loan_Not_Paid*Values_Entered,Principal,""), "")</f>
        <v/>
      </c>
      <c r="G24" s="108" t="str">
        <f>IFERROR(IF(Loan_Not_Paid*Values_Entered,Interest,""), "")</f>
        <v/>
      </c>
      <c r="H24" s="108" t="str">
        <f>IFERROR(IF(Loan_Not_Paid*Values_Entered,Ending_Balance,""), "")</f>
        <v/>
      </c>
    </row>
    <row r="25" spans="2:8" x14ac:dyDescent="0.35">
      <c r="B25" s="92" t="str">
        <f>IFERROR(IF(Loan_Not_Paid*Values_Entered,Payment_Number,""), "")</f>
        <v/>
      </c>
      <c r="C25" s="91" t="str">
        <f>IFERROR(IF(Loan_Not_Paid*Values_Entered,Payment_Date,""), "")</f>
        <v/>
      </c>
      <c r="D25" s="108" t="str">
        <f>IFERROR(IF(Loan_Not_Paid*Values_Entered,Beginning_Balance,""), "")</f>
        <v/>
      </c>
      <c r="E25" s="108" t="str">
        <f>IFERROR(IF(Loan_Not_Paid*Values_Entered,Monthly_Payment,""), "")</f>
        <v/>
      </c>
      <c r="F25" s="108" t="str">
        <f>IFERROR(IF(Loan_Not_Paid*Values_Entered,Principal,""), "")</f>
        <v/>
      </c>
      <c r="G25" s="108" t="str">
        <f>IFERROR(IF(Loan_Not_Paid*Values_Entered,Interest,""), "")</f>
        <v/>
      </c>
      <c r="H25" s="108" t="str">
        <f>IFERROR(IF(Loan_Not_Paid*Values_Entered,Ending_Balance,""), "")</f>
        <v/>
      </c>
    </row>
    <row r="26" spans="2:8" x14ac:dyDescent="0.35">
      <c r="B26" s="92" t="str">
        <f>IFERROR(IF(Loan_Not_Paid*Values_Entered,Payment_Number,""), "")</f>
        <v/>
      </c>
      <c r="C26" s="91" t="str">
        <f>IFERROR(IF(Loan_Not_Paid*Values_Entered,Payment_Date,""), "")</f>
        <v/>
      </c>
      <c r="D26" s="108" t="str">
        <f>IFERROR(IF(Loan_Not_Paid*Values_Entered,Beginning_Balance,""), "")</f>
        <v/>
      </c>
      <c r="E26" s="108" t="str">
        <f>IFERROR(IF(Loan_Not_Paid*Values_Entered,Monthly_Payment,""), "")</f>
        <v/>
      </c>
      <c r="F26" s="108" t="str">
        <f>IFERROR(IF(Loan_Not_Paid*Values_Entered,Principal,""), "")</f>
        <v/>
      </c>
      <c r="G26" s="108" t="str">
        <f>IFERROR(IF(Loan_Not_Paid*Values_Entered,Interest,""), "")</f>
        <v/>
      </c>
      <c r="H26" s="108" t="str">
        <f>IFERROR(IF(Loan_Not_Paid*Values_Entered,Ending_Balance,""), "")</f>
        <v/>
      </c>
    </row>
    <row r="27" spans="2:8" x14ac:dyDescent="0.35">
      <c r="B27" s="92" t="str">
        <f>IFERROR(IF(Loan_Not_Paid*Values_Entered,Payment_Number,""), "")</f>
        <v/>
      </c>
      <c r="C27" s="91" t="str">
        <f>IFERROR(IF(Loan_Not_Paid*Values_Entered,Payment_Date,""), "")</f>
        <v/>
      </c>
      <c r="D27" s="108" t="str">
        <f>IFERROR(IF(Loan_Not_Paid*Values_Entered,Beginning_Balance,""), "")</f>
        <v/>
      </c>
      <c r="E27" s="108" t="str">
        <f>IFERROR(IF(Loan_Not_Paid*Values_Entered,Monthly_Payment,""), "")</f>
        <v/>
      </c>
      <c r="F27" s="108" t="str">
        <f>IFERROR(IF(Loan_Not_Paid*Values_Entered,Principal,""), "")</f>
        <v/>
      </c>
      <c r="G27" s="108" t="str">
        <f>IFERROR(IF(Loan_Not_Paid*Values_Entered,Interest,""), "")</f>
        <v/>
      </c>
      <c r="H27" s="108" t="str">
        <f>IFERROR(IF(Loan_Not_Paid*Values_Entered,Ending_Balance,""), "")</f>
        <v/>
      </c>
    </row>
    <row r="28" spans="2:8" x14ac:dyDescent="0.35">
      <c r="B28" s="92" t="str">
        <f>IFERROR(IF(Loan_Not_Paid*Values_Entered,Payment_Number,""), "")</f>
        <v/>
      </c>
      <c r="C28" s="91" t="str">
        <f>IFERROR(IF(Loan_Not_Paid*Values_Entered,Payment_Date,""), "")</f>
        <v/>
      </c>
      <c r="D28" s="108" t="str">
        <f>IFERROR(IF(Loan_Not_Paid*Values_Entered,Beginning_Balance,""), "")</f>
        <v/>
      </c>
      <c r="E28" s="108" t="str">
        <f>IFERROR(IF(Loan_Not_Paid*Values_Entered,Monthly_Payment,""), "")</f>
        <v/>
      </c>
      <c r="F28" s="108" t="str">
        <f>IFERROR(IF(Loan_Not_Paid*Values_Entered,Principal,""), "")</f>
        <v/>
      </c>
      <c r="G28" s="108" t="str">
        <f>IFERROR(IF(Loan_Not_Paid*Values_Entered,Interest,""), "")</f>
        <v/>
      </c>
      <c r="H28" s="108" t="str">
        <f>IFERROR(IF(Loan_Not_Paid*Values_Entered,Ending_Balance,""), "")</f>
        <v/>
      </c>
    </row>
    <row r="29" spans="2:8" x14ac:dyDescent="0.35">
      <c r="B29" s="92" t="str">
        <f>IFERROR(IF(Loan_Not_Paid*Values_Entered,Payment_Number,""), "")</f>
        <v/>
      </c>
      <c r="C29" s="91" t="str">
        <f>IFERROR(IF(Loan_Not_Paid*Values_Entered,Payment_Date,""), "")</f>
        <v/>
      </c>
      <c r="D29" s="108" t="str">
        <f>IFERROR(IF(Loan_Not_Paid*Values_Entered,Beginning_Balance,""), "")</f>
        <v/>
      </c>
      <c r="E29" s="108" t="str">
        <f>IFERROR(IF(Loan_Not_Paid*Values_Entered,Monthly_Payment,""), "")</f>
        <v/>
      </c>
      <c r="F29" s="108" t="str">
        <f>IFERROR(IF(Loan_Not_Paid*Values_Entered,Principal,""), "")</f>
        <v/>
      </c>
      <c r="G29" s="108" t="str">
        <f>IFERROR(IF(Loan_Not_Paid*Values_Entered,Interest,""), "")</f>
        <v/>
      </c>
      <c r="H29" s="108" t="str">
        <f>IFERROR(IF(Loan_Not_Paid*Values_Entered,Ending_Balance,""), "")</f>
        <v/>
      </c>
    </row>
    <row r="30" spans="2:8" x14ac:dyDescent="0.35">
      <c r="B30" s="92" t="str">
        <f>IFERROR(IF(Loan_Not_Paid*Values_Entered,Payment_Number,""), "")</f>
        <v/>
      </c>
      <c r="C30" s="91" t="str">
        <f>IFERROR(IF(Loan_Not_Paid*Values_Entered,Payment_Date,""), "")</f>
        <v/>
      </c>
      <c r="D30" s="108" t="str">
        <f>IFERROR(IF(Loan_Not_Paid*Values_Entered,Beginning_Balance,""), "")</f>
        <v/>
      </c>
      <c r="E30" s="108" t="str">
        <f>IFERROR(IF(Loan_Not_Paid*Values_Entered,Monthly_Payment,""), "")</f>
        <v/>
      </c>
      <c r="F30" s="108" t="str">
        <f>IFERROR(IF(Loan_Not_Paid*Values_Entered,Principal,""), "")</f>
        <v/>
      </c>
      <c r="G30" s="108" t="str">
        <f>IFERROR(IF(Loan_Not_Paid*Values_Entered,Interest,""), "")</f>
        <v/>
      </c>
      <c r="H30" s="108" t="str">
        <f>IFERROR(IF(Loan_Not_Paid*Values_Entered,Ending_Balance,""), "")</f>
        <v/>
      </c>
    </row>
    <row r="31" spans="2:8" x14ac:dyDescent="0.35">
      <c r="B31" s="92" t="str">
        <f>IFERROR(IF(Loan_Not_Paid*Values_Entered,Payment_Number,""), "")</f>
        <v/>
      </c>
      <c r="C31" s="91" t="str">
        <f>IFERROR(IF(Loan_Not_Paid*Values_Entered,Payment_Date,""), "")</f>
        <v/>
      </c>
      <c r="D31" s="108" t="str">
        <f>IFERROR(IF(Loan_Not_Paid*Values_Entered,Beginning_Balance,""), "")</f>
        <v/>
      </c>
      <c r="E31" s="108" t="str">
        <f>IFERROR(IF(Loan_Not_Paid*Values_Entered,Monthly_Payment,""), "")</f>
        <v/>
      </c>
      <c r="F31" s="108" t="str">
        <f>IFERROR(IF(Loan_Not_Paid*Values_Entered,Principal,""), "")</f>
        <v/>
      </c>
      <c r="G31" s="108" t="str">
        <f>IFERROR(IF(Loan_Not_Paid*Values_Entered,Interest,""), "")</f>
        <v/>
      </c>
      <c r="H31" s="108" t="str">
        <f>IFERROR(IF(Loan_Not_Paid*Values_Entered,Ending_Balance,""), "")</f>
        <v/>
      </c>
    </row>
    <row r="32" spans="2:8" x14ac:dyDescent="0.35">
      <c r="B32" s="92" t="str">
        <f>IFERROR(IF(Loan_Not_Paid*Values_Entered,Payment_Number,""), "")</f>
        <v/>
      </c>
      <c r="C32" s="91" t="str">
        <f>IFERROR(IF(Loan_Not_Paid*Values_Entered,Payment_Date,""), "")</f>
        <v/>
      </c>
      <c r="D32" s="108" t="str">
        <f>IFERROR(IF(Loan_Not_Paid*Values_Entered,Beginning_Balance,""), "")</f>
        <v/>
      </c>
      <c r="E32" s="108" t="str">
        <f>IFERROR(IF(Loan_Not_Paid*Values_Entered,Monthly_Payment,""), "")</f>
        <v/>
      </c>
      <c r="F32" s="108" t="str">
        <f>IFERROR(IF(Loan_Not_Paid*Values_Entered,Principal,""), "")</f>
        <v/>
      </c>
      <c r="G32" s="108" t="str">
        <f>IFERROR(IF(Loan_Not_Paid*Values_Entered,Interest,""), "")</f>
        <v/>
      </c>
      <c r="H32" s="108" t="str">
        <f>IFERROR(IF(Loan_Not_Paid*Values_Entered,Ending_Balance,""), "")</f>
        <v/>
      </c>
    </row>
    <row r="33" spans="2:8" x14ac:dyDescent="0.35">
      <c r="B33" s="92" t="str">
        <f>IFERROR(IF(Loan_Not_Paid*Values_Entered,Payment_Number,""), "")</f>
        <v/>
      </c>
      <c r="C33" s="91" t="str">
        <f>IFERROR(IF(Loan_Not_Paid*Values_Entered,Payment_Date,""), "")</f>
        <v/>
      </c>
      <c r="D33" s="108" t="str">
        <f>IFERROR(IF(Loan_Not_Paid*Values_Entered,Beginning_Balance,""), "")</f>
        <v/>
      </c>
      <c r="E33" s="108" t="str">
        <f>IFERROR(IF(Loan_Not_Paid*Values_Entered,Monthly_Payment,""), "")</f>
        <v/>
      </c>
      <c r="F33" s="108" t="str">
        <f>IFERROR(IF(Loan_Not_Paid*Values_Entered,Principal,""), "")</f>
        <v/>
      </c>
      <c r="G33" s="108" t="str">
        <f>IFERROR(IF(Loan_Not_Paid*Values_Entered,Interest,""), "")</f>
        <v/>
      </c>
      <c r="H33" s="108" t="str">
        <f>IFERROR(IF(Loan_Not_Paid*Values_Entered,Ending_Balance,""), "")</f>
        <v/>
      </c>
    </row>
    <row r="34" spans="2:8" x14ac:dyDescent="0.35">
      <c r="B34" s="92" t="str">
        <f>IFERROR(IF(Loan_Not_Paid*Values_Entered,Payment_Number,""), "")</f>
        <v/>
      </c>
      <c r="C34" s="91" t="str">
        <f>IFERROR(IF(Loan_Not_Paid*Values_Entered,Payment_Date,""), "")</f>
        <v/>
      </c>
      <c r="D34" s="108" t="str">
        <f>IFERROR(IF(Loan_Not_Paid*Values_Entered,Beginning_Balance,""), "")</f>
        <v/>
      </c>
      <c r="E34" s="108" t="str">
        <f>IFERROR(IF(Loan_Not_Paid*Values_Entered,Monthly_Payment,""), "")</f>
        <v/>
      </c>
      <c r="F34" s="108" t="str">
        <f>IFERROR(IF(Loan_Not_Paid*Values_Entered,Principal,""), "")</f>
        <v/>
      </c>
      <c r="G34" s="108" t="str">
        <f>IFERROR(IF(Loan_Not_Paid*Values_Entered,Interest,""), "")</f>
        <v/>
      </c>
      <c r="H34" s="108" t="str">
        <f>IFERROR(IF(Loan_Not_Paid*Values_Entered,Ending_Balance,""), "")</f>
        <v/>
      </c>
    </row>
    <row r="35" spans="2:8" x14ac:dyDescent="0.35">
      <c r="B35" s="92" t="str">
        <f>IFERROR(IF(Loan_Not_Paid*Values_Entered,Payment_Number,""), "")</f>
        <v/>
      </c>
      <c r="C35" s="91" t="str">
        <f>IFERROR(IF(Loan_Not_Paid*Values_Entered,Payment_Date,""), "")</f>
        <v/>
      </c>
      <c r="D35" s="108" t="str">
        <f>IFERROR(IF(Loan_Not_Paid*Values_Entered,Beginning_Balance,""), "")</f>
        <v/>
      </c>
      <c r="E35" s="108" t="str">
        <f>IFERROR(IF(Loan_Not_Paid*Values_Entered,Monthly_Payment,""), "")</f>
        <v/>
      </c>
      <c r="F35" s="108" t="str">
        <f>IFERROR(IF(Loan_Not_Paid*Values_Entered,Principal,""), "")</f>
        <v/>
      </c>
      <c r="G35" s="108" t="str">
        <f>IFERROR(IF(Loan_Not_Paid*Values_Entered,Interest,""), "")</f>
        <v/>
      </c>
      <c r="H35" s="108" t="str">
        <f>IFERROR(IF(Loan_Not_Paid*Values_Entered,Ending_Balance,""), "")</f>
        <v/>
      </c>
    </row>
    <row r="36" spans="2:8" x14ac:dyDescent="0.35">
      <c r="B36" s="92" t="str">
        <f>IFERROR(IF(Loan_Not_Paid*Values_Entered,Payment_Number,""), "")</f>
        <v/>
      </c>
      <c r="C36" s="91" t="str">
        <f>IFERROR(IF(Loan_Not_Paid*Values_Entered,Payment_Date,""), "")</f>
        <v/>
      </c>
      <c r="D36" s="108" t="str">
        <f>IFERROR(IF(Loan_Not_Paid*Values_Entered,Beginning_Balance,""), "")</f>
        <v/>
      </c>
      <c r="E36" s="108" t="str">
        <f>IFERROR(IF(Loan_Not_Paid*Values_Entered,Monthly_Payment,""), "")</f>
        <v/>
      </c>
      <c r="F36" s="108" t="str">
        <f>IFERROR(IF(Loan_Not_Paid*Values_Entered,Principal,""), "")</f>
        <v/>
      </c>
      <c r="G36" s="108" t="str">
        <f>IFERROR(IF(Loan_Not_Paid*Values_Entered,Interest,""), "")</f>
        <v/>
      </c>
      <c r="H36" s="108" t="str">
        <f>IFERROR(IF(Loan_Not_Paid*Values_Entered,Ending_Balance,""), "")</f>
        <v/>
      </c>
    </row>
    <row r="37" spans="2:8" x14ac:dyDescent="0.35">
      <c r="B37" s="92" t="str">
        <f>IFERROR(IF(Loan_Not_Paid*Values_Entered,Payment_Number,""), "")</f>
        <v/>
      </c>
      <c r="C37" s="91" t="str">
        <f>IFERROR(IF(Loan_Not_Paid*Values_Entered,Payment_Date,""), "")</f>
        <v/>
      </c>
      <c r="D37" s="108" t="str">
        <f>IFERROR(IF(Loan_Not_Paid*Values_Entered,Beginning_Balance,""), "")</f>
        <v/>
      </c>
      <c r="E37" s="108" t="str">
        <f>IFERROR(IF(Loan_Not_Paid*Values_Entered,Monthly_Payment,""), "")</f>
        <v/>
      </c>
      <c r="F37" s="108" t="str">
        <f>IFERROR(IF(Loan_Not_Paid*Values_Entered,Principal,""), "")</f>
        <v/>
      </c>
      <c r="G37" s="108" t="str">
        <f>IFERROR(IF(Loan_Not_Paid*Values_Entered,Interest,""), "")</f>
        <v/>
      </c>
      <c r="H37" s="108" t="str">
        <f>IFERROR(IF(Loan_Not_Paid*Values_Entered,Ending_Balance,""), "")</f>
        <v/>
      </c>
    </row>
    <row r="38" spans="2:8" x14ac:dyDescent="0.35">
      <c r="B38" s="92" t="str">
        <f>IFERROR(IF(Loan_Not_Paid*Values_Entered,Payment_Number,""), "")</f>
        <v/>
      </c>
      <c r="C38" s="91" t="str">
        <f>IFERROR(IF(Loan_Not_Paid*Values_Entered,Payment_Date,""), "")</f>
        <v/>
      </c>
      <c r="D38" s="108" t="str">
        <f>IFERROR(IF(Loan_Not_Paid*Values_Entered,Beginning_Balance,""), "")</f>
        <v/>
      </c>
      <c r="E38" s="108" t="str">
        <f>IFERROR(IF(Loan_Not_Paid*Values_Entered,Monthly_Payment,""), "")</f>
        <v/>
      </c>
      <c r="F38" s="108" t="str">
        <f>IFERROR(IF(Loan_Not_Paid*Values_Entered,Principal,""), "")</f>
        <v/>
      </c>
      <c r="G38" s="108" t="str">
        <f>IFERROR(IF(Loan_Not_Paid*Values_Entered,Interest,""), "")</f>
        <v/>
      </c>
      <c r="H38" s="108" t="str">
        <f>IFERROR(IF(Loan_Not_Paid*Values_Entered,Ending_Balance,""), "")</f>
        <v/>
      </c>
    </row>
    <row r="39" spans="2:8" x14ac:dyDescent="0.35">
      <c r="B39" s="92" t="str">
        <f>IFERROR(IF(Loan_Not_Paid*Values_Entered,Payment_Number,""), "")</f>
        <v/>
      </c>
      <c r="C39" s="91" t="str">
        <f>IFERROR(IF(Loan_Not_Paid*Values_Entered,Payment_Date,""), "")</f>
        <v/>
      </c>
      <c r="D39" s="108" t="str">
        <f>IFERROR(IF(Loan_Not_Paid*Values_Entered,Beginning_Balance,""), "")</f>
        <v/>
      </c>
      <c r="E39" s="108" t="str">
        <f>IFERROR(IF(Loan_Not_Paid*Values_Entered,Monthly_Payment,""), "")</f>
        <v/>
      </c>
      <c r="F39" s="108" t="str">
        <f>IFERROR(IF(Loan_Not_Paid*Values_Entered,Principal,""), "")</f>
        <v/>
      </c>
      <c r="G39" s="108" t="str">
        <f>IFERROR(IF(Loan_Not_Paid*Values_Entered,Interest,""), "")</f>
        <v/>
      </c>
      <c r="H39" s="108" t="str">
        <f>IFERROR(IF(Loan_Not_Paid*Values_Entered,Ending_Balance,""), "")</f>
        <v/>
      </c>
    </row>
    <row r="40" spans="2:8" x14ac:dyDescent="0.35">
      <c r="B40" s="92" t="str">
        <f>IFERROR(IF(Loan_Not_Paid*Values_Entered,Payment_Number,""), "")</f>
        <v/>
      </c>
      <c r="C40" s="91" t="str">
        <f>IFERROR(IF(Loan_Not_Paid*Values_Entered,Payment_Date,""), "")</f>
        <v/>
      </c>
      <c r="D40" s="108" t="str">
        <f>IFERROR(IF(Loan_Not_Paid*Values_Entered,Beginning_Balance,""), "")</f>
        <v/>
      </c>
      <c r="E40" s="108" t="str">
        <f>IFERROR(IF(Loan_Not_Paid*Values_Entered,Monthly_Payment,""), "")</f>
        <v/>
      </c>
      <c r="F40" s="108" t="str">
        <f>IFERROR(IF(Loan_Not_Paid*Values_Entered,Principal,""), "")</f>
        <v/>
      </c>
      <c r="G40" s="108" t="str">
        <f>IFERROR(IF(Loan_Not_Paid*Values_Entered,Interest,""), "")</f>
        <v/>
      </c>
      <c r="H40" s="108" t="str">
        <f>IFERROR(IF(Loan_Not_Paid*Values_Entered,Ending_Balance,""), "")</f>
        <v/>
      </c>
    </row>
    <row r="41" spans="2:8" x14ac:dyDescent="0.35">
      <c r="B41" s="92" t="str">
        <f>IFERROR(IF(Loan_Not_Paid*Values_Entered,Payment_Number,""), "")</f>
        <v/>
      </c>
      <c r="C41" s="91" t="str">
        <f>IFERROR(IF(Loan_Not_Paid*Values_Entered,Payment_Date,""), "")</f>
        <v/>
      </c>
      <c r="D41" s="108" t="str">
        <f>IFERROR(IF(Loan_Not_Paid*Values_Entered,Beginning_Balance,""), "")</f>
        <v/>
      </c>
      <c r="E41" s="108" t="str">
        <f>IFERROR(IF(Loan_Not_Paid*Values_Entered,Monthly_Payment,""), "")</f>
        <v/>
      </c>
      <c r="F41" s="108" t="str">
        <f>IFERROR(IF(Loan_Not_Paid*Values_Entered,Principal,""), "")</f>
        <v/>
      </c>
      <c r="G41" s="108" t="str">
        <f>IFERROR(IF(Loan_Not_Paid*Values_Entered,Interest,""), "")</f>
        <v/>
      </c>
      <c r="H41" s="108" t="str">
        <f>IFERROR(IF(Loan_Not_Paid*Values_Entered,Ending_Balance,""), "")</f>
        <v/>
      </c>
    </row>
    <row r="42" spans="2:8" x14ac:dyDescent="0.35">
      <c r="B42" s="92" t="str">
        <f>IFERROR(IF(Loan_Not_Paid*Values_Entered,Payment_Number,""), "")</f>
        <v/>
      </c>
      <c r="C42" s="91" t="str">
        <f>IFERROR(IF(Loan_Not_Paid*Values_Entered,Payment_Date,""), "")</f>
        <v/>
      </c>
      <c r="D42" s="108" t="str">
        <f>IFERROR(IF(Loan_Not_Paid*Values_Entered,Beginning_Balance,""), "")</f>
        <v/>
      </c>
      <c r="E42" s="108" t="str">
        <f>IFERROR(IF(Loan_Not_Paid*Values_Entered,Monthly_Payment,""), "")</f>
        <v/>
      </c>
      <c r="F42" s="108" t="str">
        <f>IFERROR(IF(Loan_Not_Paid*Values_Entered,Principal,""), "")</f>
        <v/>
      </c>
      <c r="G42" s="108" t="str">
        <f>IFERROR(IF(Loan_Not_Paid*Values_Entered,Interest,""), "")</f>
        <v/>
      </c>
      <c r="H42" s="108" t="str">
        <f>IFERROR(IF(Loan_Not_Paid*Values_Entered,Ending_Balance,""), "")</f>
        <v/>
      </c>
    </row>
    <row r="43" spans="2:8" x14ac:dyDescent="0.35">
      <c r="B43" s="92" t="str">
        <f>IFERROR(IF(Loan_Not_Paid*Values_Entered,Payment_Number,""), "")</f>
        <v/>
      </c>
      <c r="C43" s="91" t="str">
        <f>IFERROR(IF(Loan_Not_Paid*Values_Entered,Payment_Date,""), "")</f>
        <v/>
      </c>
      <c r="D43" s="108" t="str">
        <f>IFERROR(IF(Loan_Not_Paid*Values_Entered,Beginning_Balance,""), "")</f>
        <v/>
      </c>
      <c r="E43" s="108" t="str">
        <f>IFERROR(IF(Loan_Not_Paid*Values_Entered,Monthly_Payment,""), "")</f>
        <v/>
      </c>
      <c r="F43" s="108" t="str">
        <f>IFERROR(IF(Loan_Not_Paid*Values_Entered,Principal,""), "")</f>
        <v/>
      </c>
      <c r="G43" s="108" t="str">
        <f>IFERROR(IF(Loan_Not_Paid*Values_Entered,Interest,""), "")</f>
        <v/>
      </c>
      <c r="H43" s="108" t="str">
        <f>IFERROR(IF(Loan_Not_Paid*Values_Entered,Ending_Balance,""), "")</f>
        <v/>
      </c>
    </row>
    <row r="44" spans="2:8" x14ac:dyDescent="0.35">
      <c r="B44" s="92" t="str">
        <f>IFERROR(IF(Loan_Not_Paid*Values_Entered,Payment_Number,""), "")</f>
        <v/>
      </c>
      <c r="C44" s="91" t="str">
        <f>IFERROR(IF(Loan_Not_Paid*Values_Entered,Payment_Date,""), "")</f>
        <v/>
      </c>
      <c r="D44" s="108" t="str">
        <f>IFERROR(IF(Loan_Not_Paid*Values_Entered,Beginning_Balance,""), "")</f>
        <v/>
      </c>
      <c r="E44" s="108" t="str">
        <f>IFERROR(IF(Loan_Not_Paid*Values_Entered,Monthly_Payment,""), "")</f>
        <v/>
      </c>
      <c r="F44" s="108" t="str">
        <f>IFERROR(IF(Loan_Not_Paid*Values_Entered,Principal,""), "")</f>
        <v/>
      </c>
      <c r="G44" s="108" t="str">
        <f>IFERROR(IF(Loan_Not_Paid*Values_Entered,Interest,""), "")</f>
        <v/>
      </c>
      <c r="H44" s="108" t="str">
        <f>IFERROR(IF(Loan_Not_Paid*Values_Entered,Ending_Balance,""), "")</f>
        <v/>
      </c>
    </row>
    <row r="45" spans="2:8" x14ac:dyDescent="0.35">
      <c r="B45" s="92" t="str">
        <f>IFERROR(IF(Loan_Not_Paid*Values_Entered,Payment_Number,""), "")</f>
        <v/>
      </c>
      <c r="C45" s="91" t="str">
        <f>IFERROR(IF(Loan_Not_Paid*Values_Entered,Payment_Date,""), "")</f>
        <v/>
      </c>
      <c r="D45" s="108" t="str">
        <f>IFERROR(IF(Loan_Not_Paid*Values_Entered,Beginning_Balance,""), "")</f>
        <v/>
      </c>
      <c r="E45" s="108" t="str">
        <f>IFERROR(IF(Loan_Not_Paid*Values_Entered,Monthly_Payment,""), "")</f>
        <v/>
      </c>
      <c r="F45" s="108" t="str">
        <f>IFERROR(IF(Loan_Not_Paid*Values_Entered,Principal,""), "")</f>
        <v/>
      </c>
      <c r="G45" s="108" t="str">
        <f>IFERROR(IF(Loan_Not_Paid*Values_Entered,Interest,""), "")</f>
        <v/>
      </c>
      <c r="H45" s="108" t="str">
        <f>IFERROR(IF(Loan_Not_Paid*Values_Entered,Ending_Balance,""), "")</f>
        <v/>
      </c>
    </row>
    <row r="46" spans="2:8" x14ac:dyDescent="0.35">
      <c r="B46" s="92" t="str">
        <f>IFERROR(IF(Loan_Not_Paid*Values_Entered,Payment_Number,""), "")</f>
        <v/>
      </c>
      <c r="C46" s="91" t="str">
        <f>IFERROR(IF(Loan_Not_Paid*Values_Entered,Payment_Date,""), "")</f>
        <v/>
      </c>
      <c r="D46" s="108" t="str">
        <f>IFERROR(IF(Loan_Not_Paid*Values_Entered,Beginning_Balance,""), "")</f>
        <v/>
      </c>
      <c r="E46" s="108" t="str">
        <f>IFERROR(IF(Loan_Not_Paid*Values_Entered,Monthly_Payment,""), "")</f>
        <v/>
      </c>
      <c r="F46" s="108" t="str">
        <f>IFERROR(IF(Loan_Not_Paid*Values_Entered,Principal,""), "")</f>
        <v/>
      </c>
      <c r="G46" s="108" t="str">
        <f>IFERROR(IF(Loan_Not_Paid*Values_Entered,Interest,""), "")</f>
        <v/>
      </c>
      <c r="H46" s="108" t="str">
        <f>IFERROR(IF(Loan_Not_Paid*Values_Entered,Ending_Balance,""), "")</f>
        <v/>
      </c>
    </row>
    <row r="47" spans="2:8" x14ac:dyDescent="0.35">
      <c r="B47" s="92" t="str">
        <f>IFERROR(IF(Loan_Not_Paid*Values_Entered,Payment_Number,""), "")</f>
        <v/>
      </c>
      <c r="C47" s="91" t="str">
        <f>IFERROR(IF(Loan_Not_Paid*Values_Entered,Payment_Date,""), "")</f>
        <v/>
      </c>
      <c r="D47" s="108" t="str">
        <f>IFERROR(IF(Loan_Not_Paid*Values_Entered,Beginning_Balance,""), "")</f>
        <v/>
      </c>
      <c r="E47" s="108" t="str">
        <f>IFERROR(IF(Loan_Not_Paid*Values_Entered,Monthly_Payment,""), "")</f>
        <v/>
      </c>
      <c r="F47" s="108" t="str">
        <f>IFERROR(IF(Loan_Not_Paid*Values_Entered,Principal,""), "")</f>
        <v/>
      </c>
      <c r="G47" s="108" t="str">
        <f>IFERROR(IF(Loan_Not_Paid*Values_Entered,Interest,""), "")</f>
        <v/>
      </c>
      <c r="H47" s="108" t="str">
        <f>IFERROR(IF(Loan_Not_Paid*Values_Entered,Ending_Balance,""), "")</f>
        <v/>
      </c>
    </row>
    <row r="48" spans="2:8" x14ac:dyDescent="0.35">
      <c r="B48" s="92" t="str">
        <f>IFERROR(IF(Loan_Not_Paid*Values_Entered,Payment_Number,""), "")</f>
        <v/>
      </c>
      <c r="C48" s="91" t="str">
        <f>IFERROR(IF(Loan_Not_Paid*Values_Entered,Payment_Date,""), "")</f>
        <v/>
      </c>
      <c r="D48" s="108" t="str">
        <f>IFERROR(IF(Loan_Not_Paid*Values_Entered,Beginning_Balance,""), "")</f>
        <v/>
      </c>
      <c r="E48" s="108" t="str">
        <f>IFERROR(IF(Loan_Not_Paid*Values_Entered,Monthly_Payment,""), "")</f>
        <v/>
      </c>
      <c r="F48" s="108" t="str">
        <f>IFERROR(IF(Loan_Not_Paid*Values_Entered,Principal,""), "")</f>
        <v/>
      </c>
      <c r="G48" s="108" t="str">
        <f>IFERROR(IF(Loan_Not_Paid*Values_Entered,Interest,""), "")</f>
        <v/>
      </c>
      <c r="H48" s="108" t="str">
        <f>IFERROR(IF(Loan_Not_Paid*Values_Entered,Ending_Balance,""), "")</f>
        <v/>
      </c>
    </row>
    <row r="49" spans="2:8" x14ac:dyDescent="0.35">
      <c r="B49" s="92" t="str">
        <f>IFERROR(IF(Loan_Not_Paid*Values_Entered,Payment_Number,""), "")</f>
        <v/>
      </c>
      <c r="C49" s="91" t="str">
        <f>IFERROR(IF(Loan_Not_Paid*Values_Entered,Payment_Date,""), "")</f>
        <v/>
      </c>
      <c r="D49" s="108" t="str">
        <f>IFERROR(IF(Loan_Not_Paid*Values_Entered,Beginning_Balance,""), "")</f>
        <v/>
      </c>
      <c r="E49" s="108" t="str">
        <f>IFERROR(IF(Loan_Not_Paid*Values_Entered,Monthly_Payment,""), "")</f>
        <v/>
      </c>
      <c r="F49" s="108" t="str">
        <f>IFERROR(IF(Loan_Not_Paid*Values_Entered,Principal,""), "")</f>
        <v/>
      </c>
      <c r="G49" s="108" t="str">
        <f>IFERROR(IF(Loan_Not_Paid*Values_Entered,Interest,""), "")</f>
        <v/>
      </c>
      <c r="H49" s="108" t="str">
        <f>IFERROR(IF(Loan_Not_Paid*Values_Entered,Ending_Balance,""), "")</f>
        <v/>
      </c>
    </row>
    <row r="50" spans="2:8" x14ac:dyDescent="0.35">
      <c r="B50" s="92" t="str">
        <f>IFERROR(IF(Loan_Not_Paid*Values_Entered,Payment_Number,""), "")</f>
        <v/>
      </c>
      <c r="C50" s="91" t="str">
        <f>IFERROR(IF(Loan_Not_Paid*Values_Entered,Payment_Date,""), "")</f>
        <v/>
      </c>
      <c r="D50" s="108" t="str">
        <f>IFERROR(IF(Loan_Not_Paid*Values_Entered,Beginning_Balance,""), "")</f>
        <v/>
      </c>
      <c r="E50" s="108" t="str">
        <f>IFERROR(IF(Loan_Not_Paid*Values_Entered,Monthly_Payment,""), "")</f>
        <v/>
      </c>
      <c r="F50" s="108" t="str">
        <f>IFERROR(IF(Loan_Not_Paid*Values_Entered,Principal,""), "")</f>
        <v/>
      </c>
      <c r="G50" s="108" t="str">
        <f>IFERROR(IF(Loan_Not_Paid*Values_Entered,Interest,""), "")</f>
        <v/>
      </c>
      <c r="H50" s="108" t="str">
        <f>IFERROR(IF(Loan_Not_Paid*Values_Entered,Ending_Balance,""), "")</f>
        <v/>
      </c>
    </row>
    <row r="51" spans="2:8" x14ac:dyDescent="0.35">
      <c r="B51" s="92" t="str">
        <f>IFERROR(IF(Loan_Not_Paid*Values_Entered,Payment_Number,""), "")</f>
        <v/>
      </c>
      <c r="C51" s="91" t="str">
        <f>IFERROR(IF(Loan_Not_Paid*Values_Entered,Payment_Date,""), "")</f>
        <v/>
      </c>
      <c r="D51" s="108" t="str">
        <f>IFERROR(IF(Loan_Not_Paid*Values_Entered,Beginning_Balance,""), "")</f>
        <v/>
      </c>
      <c r="E51" s="108" t="str">
        <f>IFERROR(IF(Loan_Not_Paid*Values_Entered,Monthly_Payment,""), "")</f>
        <v/>
      </c>
      <c r="F51" s="108" t="str">
        <f>IFERROR(IF(Loan_Not_Paid*Values_Entered,Principal,""), "")</f>
        <v/>
      </c>
      <c r="G51" s="108" t="str">
        <f>IFERROR(IF(Loan_Not_Paid*Values_Entered,Interest,""), "")</f>
        <v/>
      </c>
      <c r="H51" s="108" t="str">
        <f>IFERROR(IF(Loan_Not_Paid*Values_Entered,Ending_Balance,""), "")</f>
        <v/>
      </c>
    </row>
    <row r="52" spans="2:8" x14ac:dyDescent="0.35">
      <c r="B52" s="92" t="str">
        <f>IFERROR(IF(Loan_Not_Paid*Values_Entered,Payment_Number,""), "")</f>
        <v/>
      </c>
      <c r="C52" s="91" t="str">
        <f>IFERROR(IF(Loan_Not_Paid*Values_Entered,Payment_Date,""), "")</f>
        <v/>
      </c>
      <c r="D52" s="108" t="str">
        <f>IFERROR(IF(Loan_Not_Paid*Values_Entered,Beginning_Balance,""), "")</f>
        <v/>
      </c>
      <c r="E52" s="108" t="str">
        <f>IFERROR(IF(Loan_Not_Paid*Values_Entered,Monthly_Payment,""), "")</f>
        <v/>
      </c>
      <c r="F52" s="108" t="str">
        <f>IFERROR(IF(Loan_Not_Paid*Values_Entered,Principal,""), "")</f>
        <v/>
      </c>
      <c r="G52" s="108" t="str">
        <f>IFERROR(IF(Loan_Not_Paid*Values_Entered,Interest,""), "")</f>
        <v/>
      </c>
      <c r="H52" s="108" t="str">
        <f>IFERROR(IF(Loan_Not_Paid*Values_Entered,Ending_Balance,""), "")</f>
        <v/>
      </c>
    </row>
    <row r="53" spans="2:8" x14ac:dyDescent="0.35">
      <c r="B53" s="92" t="str">
        <f>IFERROR(IF(Loan_Not_Paid*Values_Entered,Payment_Number,""), "")</f>
        <v/>
      </c>
      <c r="C53" s="91" t="str">
        <f>IFERROR(IF(Loan_Not_Paid*Values_Entered,Payment_Date,""), "")</f>
        <v/>
      </c>
      <c r="D53" s="108" t="str">
        <f>IFERROR(IF(Loan_Not_Paid*Values_Entered,Beginning_Balance,""), "")</f>
        <v/>
      </c>
      <c r="E53" s="108" t="str">
        <f>IFERROR(IF(Loan_Not_Paid*Values_Entered,Monthly_Payment,""), "")</f>
        <v/>
      </c>
      <c r="F53" s="108" t="str">
        <f>IFERROR(IF(Loan_Not_Paid*Values_Entered,Principal,""), "")</f>
        <v/>
      </c>
      <c r="G53" s="108" t="str">
        <f>IFERROR(IF(Loan_Not_Paid*Values_Entered,Interest,""), "")</f>
        <v/>
      </c>
      <c r="H53" s="108" t="str">
        <f>IFERROR(IF(Loan_Not_Paid*Values_Entered,Ending_Balance,""), "")</f>
        <v/>
      </c>
    </row>
    <row r="54" spans="2:8" x14ac:dyDescent="0.35">
      <c r="B54" s="92" t="str">
        <f>IFERROR(IF(Loan_Not_Paid*Values_Entered,Payment_Number,""), "")</f>
        <v/>
      </c>
      <c r="C54" s="91" t="str">
        <f>IFERROR(IF(Loan_Not_Paid*Values_Entered,Payment_Date,""), "")</f>
        <v/>
      </c>
      <c r="D54" s="108" t="str">
        <f>IFERROR(IF(Loan_Not_Paid*Values_Entered,Beginning_Balance,""), "")</f>
        <v/>
      </c>
      <c r="E54" s="108" t="str">
        <f>IFERROR(IF(Loan_Not_Paid*Values_Entered,Monthly_Payment,""), "")</f>
        <v/>
      </c>
      <c r="F54" s="108" t="str">
        <f>IFERROR(IF(Loan_Not_Paid*Values_Entered,Principal,""), "")</f>
        <v/>
      </c>
      <c r="G54" s="108" t="str">
        <f>IFERROR(IF(Loan_Not_Paid*Values_Entered,Interest,""), "")</f>
        <v/>
      </c>
      <c r="H54" s="108" t="str">
        <f>IFERROR(IF(Loan_Not_Paid*Values_Entered,Ending_Balance,""), "")</f>
        <v/>
      </c>
    </row>
    <row r="55" spans="2:8" x14ac:dyDescent="0.35">
      <c r="B55" s="92" t="str">
        <f>IFERROR(IF(Loan_Not_Paid*Values_Entered,Payment_Number,""), "")</f>
        <v/>
      </c>
      <c r="C55" s="91" t="str">
        <f>IFERROR(IF(Loan_Not_Paid*Values_Entered,Payment_Date,""), "")</f>
        <v/>
      </c>
      <c r="D55" s="108" t="str">
        <f>IFERROR(IF(Loan_Not_Paid*Values_Entered,Beginning_Balance,""), "")</f>
        <v/>
      </c>
      <c r="E55" s="108" t="str">
        <f>IFERROR(IF(Loan_Not_Paid*Values_Entered,Monthly_Payment,""), "")</f>
        <v/>
      </c>
      <c r="F55" s="108" t="str">
        <f>IFERROR(IF(Loan_Not_Paid*Values_Entered,Principal,""), "")</f>
        <v/>
      </c>
      <c r="G55" s="108" t="str">
        <f>IFERROR(IF(Loan_Not_Paid*Values_Entered,Interest,""), "")</f>
        <v/>
      </c>
      <c r="H55" s="108" t="str">
        <f>IFERROR(IF(Loan_Not_Paid*Values_Entered,Ending_Balance,""), "")</f>
        <v/>
      </c>
    </row>
    <row r="56" spans="2:8" x14ac:dyDescent="0.35">
      <c r="B56" s="92" t="str">
        <f>IFERROR(IF(Loan_Not_Paid*Values_Entered,Payment_Number,""), "")</f>
        <v/>
      </c>
      <c r="C56" s="91" t="str">
        <f>IFERROR(IF(Loan_Not_Paid*Values_Entered,Payment_Date,""), "")</f>
        <v/>
      </c>
      <c r="D56" s="108" t="str">
        <f>IFERROR(IF(Loan_Not_Paid*Values_Entered,Beginning_Balance,""), "")</f>
        <v/>
      </c>
      <c r="E56" s="108" t="str">
        <f>IFERROR(IF(Loan_Not_Paid*Values_Entered,Monthly_Payment,""), "")</f>
        <v/>
      </c>
      <c r="F56" s="108" t="str">
        <f>IFERROR(IF(Loan_Not_Paid*Values_Entered,Principal,""), "")</f>
        <v/>
      </c>
      <c r="G56" s="108" t="str">
        <f>IFERROR(IF(Loan_Not_Paid*Values_Entered,Interest,""), "")</f>
        <v/>
      </c>
      <c r="H56" s="108" t="str">
        <f>IFERROR(IF(Loan_Not_Paid*Values_Entered,Ending_Balance,""), "")</f>
        <v/>
      </c>
    </row>
    <row r="57" spans="2:8" x14ac:dyDescent="0.35">
      <c r="B57" s="92" t="str">
        <f>IFERROR(IF(Loan_Not_Paid*Values_Entered,Payment_Number,""), "")</f>
        <v/>
      </c>
      <c r="C57" s="91" t="str">
        <f>IFERROR(IF(Loan_Not_Paid*Values_Entered,Payment_Date,""), "")</f>
        <v/>
      </c>
      <c r="D57" s="108" t="str">
        <f>IFERROR(IF(Loan_Not_Paid*Values_Entered,Beginning_Balance,""), "")</f>
        <v/>
      </c>
      <c r="E57" s="108" t="str">
        <f>IFERROR(IF(Loan_Not_Paid*Values_Entered,Monthly_Payment,""), "")</f>
        <v/>
      </c>
      <c r="F57" s="108" t="str">
        <f>IFERROR(IF(Loan_Not_Paid*Values_Entered,Principal,""), "")</f>
        <v/>
      </c>
      <c r="G57" s="108" t="str">
        <f>IFERROR(IF(Loan_Not_Paid*Values_Entered,Interest,""), "")</f>
        <v/>
      </c>
      <c r="H57" s="108" t="str">
        <f>IFERROR(IF(Loan_Not_Paid*Values_Entered,Ending_Balance,""), "")</f>
        <v/>
      </c>
    </row>
    <row r="58" spans="2:8" x14ac:dyDescent="0.35">
      <c r="B58" s="92" t="str">
        <f>IFERROR(IF(Loan_Not_Paid*Values_Entered,Payment_Number,""), "")</f>
        <v/>
      </c>
      <c r="C58" s="91" t="str">
        <f>IFERROR(IF(Loan_Not_Paid*Values_Entered,Payment_Date,""), "")</f>
        <v/>
      </c>
      <c r="D58" s="108" t="str">
        <f>IFERROR(IF(Loan_Not_Paid*Values_Entered,Beginning_Balance,""), "")</f>
        <v/>
      </c>
      <c r="E58" s="108" t="str">
        <f>IFERROR(IF(Loan_Not_Paid*Values_Entered,Monthly_Payment,""), "")</f>
        <v/>
      </c>
      <c r="F58" s="108" t="str">
        <f>IFERROR(IF(Loan_Not_Paid*Values_Entered,Principal,""), "")</f>
        <v/>
      </c>
      <c r="G58" s="108" t="str">
        <f>IFERROR(IF(Loan_Not_Paid*Values_Entered,Interest,""), "")</f>
        <v/>
      </c>
      <c r="H58" s="108" t="str">
        <f>IFERROR(IF(Loan_Not_Paid*Values_Entered,Ending_Balance,""), "")</f>
        <v/>
      </c>
    </row>
    <row r="59" spans="2:8" x14ac:dyDescent="0.35">
      <c r="B59" s="92" t="str">
        <f>IFERROR(IF(Loan_Not_Paid*Values_Entered,Payment_Number,""), "")</f>
        <v/>
      </c>
      <c r="C59" s="91" t="str">
        <f>IFERROR(IF(Loan_Not_Paid*Values_Entered,Payment_Date,""), "")</f>
        <v/>
      </c>
      <c r="D59" s="108" t="str">
        <f>IFERROR(IF(Loan_Not_Paid*Values_Entered,Beginning_Balance,""), "")</f>
        <v/>
      </c>
      <c r="E59" s="108" t="str">
        <f>IFERROR(IF(Loan_Not_Paid*Values_Entered,Monthly_Payment,""), "")</f>
        <v/>
      </c>
      <c r="F59" s="108" t="str">
        <f>IFERROR(IF(Loan_Not_Paid*Values_Entered,Principal,""), "")</f>
        <v/>
      </c>
      <c r="G59" s="108" t="str">
        <f>IFERROR(IF(Loan_Not_Paid*Values_Entered,Interest,""), "")</f>
        <v/>
      </c>
      <c r="H59" s="108" t="str">
        <f>IFERROR(IF(Loan_Not_Paid*Values_Entered,Ending_Balance,""), "")</f>
        <v/>
      </c>
    </row>
    <row r="60" spans="2:8" x14ac:dyDescent="0.35">
      <c r="B60" s="92" t="str">
        <f>IFERROR(IF(Loan_Not_Paid*Values_Entered,Payment_Number,""), "")</f>
        <v/>
      </c>
      <c r="C60" s="91" t="str">
        <f>IFERROR(IF(Loan_Not_Paid*Values_Entered,Payment_Date,""), "")</f>
        <v/>
      </c>
      <c r="D60" s="108" t="str">
        <f>IFERROR(IF(Loan_Not_Paid*Values_Entered,Beginning_Balance,""), "")</f>
        <v/>
      </c>
      <c r="E60" s="108" t="str">
        <f>IFERROR(IF(Loan_Not_Paid*Values_Entered,Monthly_Payment,""), "")</f>
        <v/>
      </c>
      <c r="F60" s="108" t="str">
        <f>IFERROR(IF(Loan_Not_Paid*Values_Entered,Principal,""), "")</f>
        <v/>
      </c>
      <c r="G60" s="108" t="str">
        <f>IFERROR(IF(Loan_Not_Paid*Values_Entered,Interest,""), "")</f>
        <v/>
      </c>
      <c r="H60" s="108" t="str">
        <f>IFERROR(IF(Loan_Not_Paid*Values_Entered,Ending_Balance,""), "")</f>
        <v/>
      </c>
    </row>
    <row r="61" spans="2:8" x14ac:dyDescent="0.35">
      <c r="B61" s="92" t="str">
        <f>IFERROR(IF(Loan_Not_Paid*Values_Entered,Payment_Number,""), "")</f>
        <v/>
      </c>
      <c r="C61" s="91" t="str">
        <f>IFERROR(IF(Loan_Not_Paid*Values_Entered,Payment_Date,""), "")</f>
        <v/>
      </c>
      <c r="D61" s="108" t="str">
        <f>IFERROR(IF(Loan_Not_Paid*Values_Entered,Beginning_Balance,""), "")</f>
        <v/>
      </c>
      <c r="E61" s="108" t="str">
        <f>IFERROR(IF(Loan_Not_Paid*Values_Entered,Monthly_Payment,""), "")</f>
        <v/>
      </c>
      <c r="F61" s="108" t="str">
        <f>IFERROR(IF(Loan_Not_Paid*Values_Entered,Principal,""), "")</f>
        <v/>
      </c>
      <c r="G61" s="108" t="str">
        <f>IFERROR(IF(Loan_Not_Paid*Values_Entered,Interest,""), "")</f>
        <v/>
      </c>
      <c r="H61" s="108" t="str">
        <f>IFERROR(IF(Loan_Not_Paid*Values_Entered,Ending_Balance,""), "")</f>
        <v/>
      </c>
    </row>
    <row r="62" spans="2:8" x14ac:dyDescent="0.35">
      <c r="B62" s="92" t="str">
        <f>IFERROR(IF(Loan_Not_Paid*Values_Entered,Payment_Number,""), "")</f>
        <v/>
      </c>
      <c r="C62" s="91" t="str">
        <f>IFERROR(IF(Loan_Not_Paid*Values_Entered,Payment_Date,""), "")</f>
        <v/>
      </c>
      <c r="D62" s="108" t="str">
        <f>IFERROR(IF(Loan_Not_Paid*Values_Entered,Beginning_Balance,""), "")</f>
        <v/>
      </c>
      <c r="E62" s="108" t="str">
        <f>IFERROR(IF(Loan_Not_Paid*Values_Entered,Monthly_Payment,""), "")</f>
        <v/>
      </c>
      <c r="F62" s="108" t="str">
        <f>IFERROR(IF(Loan_Not_Paid*Values_Entered,Principal,""), "")</f>
        <v/>
      </c>
      <c r="G62" s="108" t="str">
        <f>IFERROR(IF(Loan_Not_Paid*Values_Entered,Interest,""), "")</f>
        <v/>
      </c>
      <c r="H62" s="108" t="str">
        <f>IFERROR(IF(Loan_Not_Paid*Values_Entered,Ending_Balance,""), "")</f>
        <v/>
      </c>
    </row>
    <row r="63" spans="2:8" x14ac:dyDescent="0.35">
      <c r="B63" s="92" t="str">
        <f>IFERROR(IF(Loan_Not_Paid*Values_Entered,Payment_Number,""), "")</f>
        <v/>
      </c>
      <c r="C63" s="91" t="str">
        <f>IFERROR(IF(Loan_Not_Paid*Values_Entered,Payment_Date,""), "")</f>
        <v/>
      </c>
      <c r="D63" s="108" t="str">
        <f>IFERROR(IF(Loan_Not_Paid*Values_Entered,Beginning_Balance,""), "")</f>
        <v/>
      </c>
      <c r="E63" s="108" t="str">
        <f>IFERROR(IF(Loan_Not_Paid*Values_Entered,Monthly_Payment,""), "")</f>
        <v/>
      </c>
      <c r="F63" s="108" t="str">
        <f>IFERROR(IF(Loan_Not_Paid*Values_Entered,Principal,""), "")</f>
        <v/>
      </c>
      <c r="G63" s="108" t="str">
        <f>IFERROR(IF(Loan_Not_Paid*Values_Entered,Interest,""), "")</f>
        <v/>
      </c>
      <c r="H63" s="108" t="str">
        <f>IFERROR(IF(Loan_Not_Paid*Values_Entered,Ending_Balance,""), "")</f>
        <v/>
      </c>
    </row>
    <row r="64" spans="2:8" x14ac:dyDescent="0.35">
      <c r="B64" s="92" t="str">
        <f>IFERROR(IF(Loan_Not_Paid*Values_Entered,Payment_Number,""), "")</f>
        <v/>
      </c>
      <c r="C64" s="91" t="str">
        <f>IFERROR(IF(Loan_Not_Paid*Values_Entered,Payment_Date,""), "")</f>
        <v/>
      </c>
      <c r="D64" s="108" t="str">
        <f>IFERROR(IF(Loan_Not_Paid*Values_Entered,Beginning_Balance,""), "")</f>
        <v/>
      </c>
      <c r="E64" s="108" t="str">
        <f>IFERROR(IF(Loan_Not_Paid*Values_Entered,Monthly_Payment,""), "")</f>
        <v/>
      </c>
      <c r="F64" s="108" t="str">
        <f>IFERROR(IF(Loan_Not_Paid*Values_Entered,Principal,""), "")</f>
        <v/>
      </c>
      <c r="G64" s="108" t="str">
        <f>IFERROR(IF(Loan_Not_Paid*Values_Entered,Interest,""), "")</f>
        <v/>
      </c>
      <c r="H64" s="108" t="str">
        <f>IFERROR(IF(Loan_Not_Paid*Values_Entered,Ending_Balance,""), "")</f>
        <v/>
      </c>
    </row>
    <row r="65" spans="2:8" x14ac:dyDescent="0.35">
      <c r="B65" s="92" t="str">
        <f>IFERROR(IF(Loan_Not_Paid*Values_Entered,Payment_Number,""), "")</f>
        <v/>
      </c>
      <c r="C65" s="91" t="str">
        <f>IFERROR(IF(Loan_Not_Paid*Values_Entered,Payment_Date,""), "")</f>
        <v/>
      </c>
      <c r="D65" s="108" t="str">
        <f>IFERROR(IF(Loan_Not_Paid*Values_Entered,Beginning_Balance,""), "")</f>
        <v/>
      </c>
      <c r="E65" s="108" t="str">
        <f>IFERROR(IF(Loan_Not_Paid*Values_Entered,Monthly_Payment,""), "")</f>
        <v/>
      </c>
      <c r="F65" s="108" t="str">
        <f>IFERROR(IF(Loan_Not_Paid*Values_Entered,Principal,""), "")</f>
        <v/>
      </c>
      <c r="G65" s="108" t="str">
        <f>IFERROR(IF(Loan_Not_Paid*Values_Entered,Interest,""), "")</f>
        <v/>
      </c>
      <c r="H65" s="108" t="str">
        <f>IFERROR(IF(Loan_Not_Paid*Values_Entered,Ending_Balance,""), "")</f>
        <v/>
      </c>
    </row>
    <row r="66" spans="2:8" x14ac:dyDescent="0.35">
      <c r="B66" s="92" t="str">
        <f>IFERROR(IF(Loan_Not_Paid*Values_Entered,Payment_Number,""), "")</f>
        <v/>
      </c>
      <c r="C66" s="91" t="str">
        <f>IFERROR(IF(Loan_Not_Paid*Values_Entered,Payment_Date,""), "")</f>
        <v/>
      </c>
      <c r="D66" s="108" t="str">
        <f>IFERROR(IF(Loan_Not_Paid*Values_Entered,Beginning_Balance,""), "")</f>
        <v/>
      </c>
      <c r="E66" s="108" t="str">
        <f>IFERROR(IF(Loan_Not_Paid*Values_Entered,Monthly_Payment,""), "")</f>
        <v/>
      </c>
      <c r="F66" s="108" t="str">
        <f>IFERROR(IF(Loan_Not_Paid*Values_Entered,Principal,""), "")</f>
        <v/>
      </c>
      <c r="G66" s="108" t="str">
        <f>IFERROR(IF(Loan_Not_Paid*Values_Entered,Interest,""), "")</f>
        <v/>
      </c>
      <c r="H66" s="108" t="str">
        <f>IFERROR(IF(Loan_Not_Paid*Values_Entered,Ending_Balance,""), "")</f>
        <v/>
      </c>
    </row>
    <row r="67" spans="2:8" x14ac:dyDescent="0.35">
      <c r="B67" s="92" t="str">
        <f>IFERROR(IF(Loan_Not_Paid*Values_Entered,Payment_Number,""), "")</f>
        <v/>
      </c>
      <c r="C67" s="91" t="str">
        <f>IFERROR(IF(Loan_Not_Paid*Values_Entered,Payment_Date,""), "")</f>
        <v/>
      </c>
      <c r="D67" s="108" t="str">
        <f>IFERROR(IF(Loan_Not_Paid*Values_Entered,Beginning_Balance,""), "")</f>
        <v/>
      </c>
      <c r="E67" s="108" t="str">
        <f>IFERROR(IF(Loan_Not_Paid*Values_Entered,Monthly_Payment,""), "")</f>
        <v/>
      </c>
      <c r="F67" s="108" t="str">
        <f>IFERROR(IF(Loan_Not_Paid*Values_Entered,Principal,""), "")</f>
        <v/>
      </c>
      <c r="G67" s="108" t="str">
        <f>IFERROR(IF(Loan_Not_Paid*Values_Entered,Interest,""), "")</f>
        <v/>
      </c>
      <c r="H67" s="108" t="str">
        <f>IFERROR(IF(Loan_Not_Paid*Values_Entered,Ending_Balance,""), "")</f>
        <v/>
      </c>
    </row>
    <row r="68" spans="2:8" x14ac:dyDescent="0.35">
      <c r="B68" s="92" t="str">
        <f>IFERROR(IF(Loan_Not_Paid*Values_Entered,Payment_Number,""), "")</f>
        <v/>
      </c>
      <c r="C68" s="91" t="str">
        <f>IFERROR(IF(Loan_Not_Paid*Values_Entered,Payment_Date,""), "")</f>
        <v/>
      </c>
      <c r="D68" s="108" t="str">
        <f>IFERROR(IF(Loan_Not_Paid*Values_Entered,Beginning_Balance,""), "")</f>
        <v/>
      </c>
      <c r="E68" s="108" t="str">
        <f>IFERROR(IF(Loan_Not_Paid*Values_Entered,Monthly_Payment,""), "")</f>
        <v/>
      </c>
      <c r="F68" s="108" t="str">
        <f>IFERROR(IF(Loan_Not_Paid*Values_Entered,Principal,""), "")</f>
        <v/>
      </c>
      <c r="G68" s="108" t="str">
        <f>IFERROR(IF(Loan_Not_Paid*Values_Entered,Interest,""), "")</f>
        <v/>
      </c>
      <c r="H68" s="108" t="str">
        <f>IFERROR(IF(Loan_Not_Paid*Values_Entered,Ending_Balance,""), "")</f>
        <v/>
      </c>
    </row>
    <row r="69" spans="2:8" x14ac:dyDescent="0.35">
      <c r="B69" s="92" t="str">
        <f>IFERROR(IF(Loan_Not_Paid*Values_Entered,Payment_Number,""), "")</f>
        <v/>
      </c>
      <c r="C69" s="91" t="str">
        <f>IFERROR(IF(Loan_Not_Paid*Values_Entered,Payment_Date,""), "")</f>
        <v/>
      </c>
      <c r="D69" s="108" t="str">
        <f>IFERROR(IF(Loan_Not_Paid*Values_Entered,Beginning_Balance,""), "")</f>
        <v/>
      </c>
      <c r="E69" s="108" t="str">
        <f>IFERROR(IF(Loan_Not_Paid*Values_Entered,Monthly_Payment,""), "")</f>
        <v/>
      </c>
      <c r="F69" s="108" t="str">
        <f>IFERROR(IF(Loan_Not_Paid*Values_Entered,Principal,""), "")</f>
        <v/>
      </c>
      <c r="G69" s="108" t="str">
        <f>IFERROR(IF(Loan_Not_Paid*Values_Entered,Interest,""), "")</f>
        <v/>
      </c>
      <c r="H69" s="108" t="str">
        <f>IFERROR(IF(Loan_Not_Paid*Values_Entered,Ending_Balance,""), "")</f>
        <v/>
      </c>
    </row>
    <row r="70" spans="2:8" x14ac:dyDescent="0.35">
      <c r="B70" s="92" t="str">
        <f>IFERROR(IF(Loan_Not_Paid*Values_Entered,Payment_Number,""), "")</f>
        <v/>
      </c>
      <c r="C70" s="91" t="str">
        <f>IFERROR(IF(Loan_Not_Paid*Values_Entered,Payment_Date,""), "")</f>
        <v/>
      </c>
      <c r="D70" s="108" t="str">
        <f>IFERROR(IF(Loan_Not_Paid*Values_Entered,Beginning_Balance,""), "")</f>
        <v/>
      </c>
      <c r="E70" s="108" t="str">
        <f>IFERROR(IF(Loan_Not_Paid*Values_Entered,Monthly_Payment,""), "")</f>
        <v/>
      </c>
      <c r="F70" s="108" t="str">
        <f>IFERROR(IF(Loan_Not_Paid*Values_Entered,Principal,""), "")</f>
        <v/>
      </c>
      <c r="G70" s="108" t="str">
        <f>IFERROR(IF(Loan_Not_Paid*Values_Entered,Interest,""), "")</f>
        <v/>
      </c>
      <c r="H70" s="108" t="str">
        <f>IFERROR(IF(Loan_Not_Paid*Values_Entered,Ending_Balance,""), "")</f>
        <v/>
      </c>
    </row>
    <row r="71" spans="2:8" x14ac:dyDescent="0.35">
      <c r="B71" s="92" t="str">
        <f>IFERROR(IF(Loan_Not_Paid*Values_Entered,Payment_Number,""), "")</f>
        <v/>
      </c>
      <c r="C71" s="91" t="str">
        <f>IFERROR(IF(Loan_Not_Paid*Values_Entered,Payment_Date,""), "")</f>
        <v/>
      </c>
      <c r="D71" s="108" t="str">
        <f>IFERROR(IF(Loan_Not_Paid*Values_Entered,Beginning_Balance,""), "")</f>
        <v/>
      </c>
      <c r="E71" s="108" t="str">
        <f>IFERROR(IF(Loan_Not_Paid*Values_Entered,Monthly_Payment,""), "")</f>
        <v/>
      </c>
      <c r="F71" s="108" t="str">
        <f>IFERROR(IF(Loan_Not_Paid*Values_Entered,Principal,""), "")</f>
        <v/>
      </c>
      <c r="G71" s="108" t="str">
        <f>IFERROR(IF(Loan_Not_Paid*Values_Entered,Interest,""), "")</f>
        <v/>
      </c>
      <c r="H71" s="108" t="str">
        <f>IFERROR(IF(Loan_Not_Paid*Values_Entered,Ending_Balance,""), "")</f>
        <v/>
      </c>
    </row>
    <row r="72" spans="2:8" x14ac:dyDescent="0.35">
      <c r="B72" s="92" t="str">
        <f>IFERROR(IF(Loan_Not_Paid*Values_Entered,Payment_Number,""), "")</f>
        <v/>
      </c>
      <c r="C72" s="91" t="str">
        <f>IFERROR(IF(Loan_Not_Paid*Values_Entered,Payment_Date,""), "")</f>
        <v/>
      </c>
      <c r="D72" s="108" t="str">
        <f>IFERROR(IF(Loan_Not_Paid*Values_Entered,Beginning_Balance,""), "")</f>
        <v/>
      </c>
      <c r="E72" s="108" t="str">
        <f>IFERROR(IF(Loan_Not_Paid*Values_Entered,Monthly_Payment,""), "")</f>
        <v/>
      </c>
      <c r="F72" s="108" t="str">
        <f>IFERROR(IF(Loan_Not_Paid*Values_Entered,Principal,""), "")</f>
        <v/>
      </c>
      <c r="G72" s="108" t="str">
        <f>IFERROR(IF(Loan_Not_Paid*Values_Entered,Interest,""), "")</f>
        <v/>
      </c>
      <c r="H72" s="108" t="str">
        <f>IFERROR(IF(Loan_Not_Paid*Values_Entered,Ending_Balance,""), "")</f>
        <v/>
      </c>
    </row>
    <row r="73" spans="2:8" x14ac:dyDescent="0.35">
      <c r="B73" s="92" t="str">
        <f>IFERROR(IF(Loan_Not_Paid*Values_Entered,Payment_Number,""), "")</f>
        <v/>
      </c>
      <c r="C73" s="91" t="str">
        <f>IFERROR(IF(Loan_Not_Paid*Values_Entered,Payment_Date,""), "")</f>
        <v/>
      </c>
      <c r="D73" s="108" t="str">
        <f>IFERROR(IF(Loan_Not_Paid*Values_Entered,Beginning_Balance,""), "")</f>
        <v/>
      </c>
      <c r="E73" s="108" t="str">
        <f>IFERROR(IF(Loan_Not_Paid*Values_Entered,Monthly_Payment,""), "")</f>
        <v/>
      </c>
      <c r="F73" s="108" t="str">
        <f>IFERROR(IF(Loan_Not_Paid*Values_Entered,Principal,""), "")</f>
        <v/>
      </c>
      <c r="G73" s="108" t="str">
        <f>IFERROR(IF(Loan_Not_Paid*Values_Entered,Interest,""), "")</f>
        <v/>
      </c>
      <c r="H73" s="108" t="str">
        <f>IFERROR(IF(Loan_Not_Paid*Values_Entered,Ending_Balance,""), "")</f>
        <v/>
      </c>
    </row>
    <row r="74" spans="2:8" x14ac:dyDescent="0.35">
      <c r="B74" s="92" t="str">
        <f>IFERROR(IF(Loan_Not_Paid*Values_Entered,Payment_Number,""), "")</f>
        <v/>
      </c>
      <c r="C74" s="91" t="str">
        <f>IFERROR(IF(Loan_Not_Paid*Values_Entered,Payment_Date,""), "")</f>
        <v/>
      </c>
      <c r="D74" s="108" t="str">
        <f>IFERROR(IF(Loan_Not_Paid*Values_Entered,Beginning_Balance,""), "")</f>
        <v/>
      </c>
      <c r="E74" s="108" t="str">
        <f>IFERROR(IF(Loan_Not_Paid*Values_Entered,Monthly_Payment,""), "")</f>
        <v/>
      </c>
      <c r="F74" s="108" t="str">
        <f>IFERROR(IF(Loan_Not_Paid*Values_Entered,Principal,""), "")</f>
        <v/>
      </c>
      <c r="G74" s="108" t="str">
        <f>IFERROR(IF(Loan_Not_Paid*Values_Entered,Interest,""), "")</f>
        <v/>
      </c>
      <c r="H74" s="108" t="str">
        <f>IFERROR(IF(Loan_Not_Paid*Values_Entered,Ending_Balance,""), "")</f>
        <v/>
      </c>
    </row>
    <row r="75" spans="2:8" x14ac:dyDescent="0.35">
      <c r="B75" s="92" t="str">
        <f>IFERROR(IF(Loan_Not_Paid*Values_Entered,Payment_Number,""), "")</f>
        <v/>
      </c>
      <c r="C75" s="91" t="str">
        <f>IFERROR(IF(Loan_Not_Paid*Values_Entered,Payment_Date,""), "")</f>
        <v/>
      </c>
      <c r="D75" s="108" t="str">
        <f>IFERROR(IF(Loan_Not_Paid*Values_Entered,Beginning_Balance,""), "")</f>
        <v/>
      </c>
      <c r="E75" s="108" t="str">
        <f>IFERROR(IF(Loan_Not_Paid*Values_Entered,Monthly_Payment,""), "")</f>
        <v/>
      </c>
      <c r="F75" s="108" t="str">
        <f>IFERROR(IF(Loan_Not_Paid*Values_Entered,Principal,""), "")</f>
        <v/>
      </c>
      <c r="G75" s="108" t="str">
        <f>IFERROR(IF(Loan_Not_Paid*Values_Entered,Interest,""), "")</f>
        <v/>
      </c>
      <c r="H75" s="108" t="str">
        <f>IFERROR(IF(Loan_Not_Paid*Values_Entered,Ending_Balance,""), "")</f>
        <v/>
      </c>
    </row>
    <row r="76" spans="2:8" x14ac:dyDescent="0.35">
      <c r="B76" s="92" t="str">
        <f>IFERROR(IF(Loan_Not_Paid*Values_Entered,Payment_Number,""), "")</f>
        <v/>
      </c>
      <c r="C76" s="91" t="str">
        <f>IFERROR(IF(Loan_Not_Paid*Values_Entered,Payment_Date,""), "")</f>
        <v/>
      </c>
      <c r="D76" s="108" t="str">
        <f>IFERROR(IF(Loan_Not_Paid*Values_Entered,Beginning_Balance,""), "")</f>
        <v/>
      </c>
      <c r="E76" s="108" t="str">
        <f>IFERROR(IF(Loan_Not_Paid*Values_Entered,Monthly_Payment,""), "")</f>
        <v/>
      </c>
      <c r="F76" s="108" t="str">
        <f>IFERROR(IF(Loan_Not_Paid*Values_Entered,Principal,""), "")</f>
        <v/>
      </c>
      <c r="G76" s="108" t="str">
        <f>IFERROR(IF(Loan_Not_Paid*Values_Entered,Interest,""), "")</f>
        <v/>
      </c>
      <c r="H76" s="108" t="str">
        <f>IFERROR(IF(Loan_Not_Paid*Values_Entered,Ending_Balance,""), "")</f>
        <v/>
      </c>
    </row>
    <row r="77" spans="2:8" x14ac:dyDescent="0.35">
      <c r="B77" s="92" t="str">
        <f>IFERROR(IF(Loan_Not_Paid*Values_Entered,Payment_Number,""), "")</f>
        <v/>
      </c>
      <c r="C77" s="91" t="str">
        <f>IFERROR(IF(Loan_Not_Paid*Values_Entered,Payment_Date,""), "")</f>
        <v/>
      </c>
      <c r="D77" s="108" t="str">
        <f>IFERROR(IF(Loan_Not_Paid*Values_Entered,Beginning_Balance,""), "")</f>
        <v/>
      </c>
      <c r="E77" s="108" t="str">
        <f>IFERROR(IF(Loan_Not_Paid*Values_Entered,Monthly_Payment,""), "")</f>
        <v/>
      </c>
      <c r="F77" s="108" t="str">
        <f>IFERROR(IF(Loan_Not_Paid*Values_Entered,Principal,""), "")</f>
        <v/>
      </c>
      <c r="G77" s="108" t="str">
        <f>IFERROR(IF(Loan_Not_Paid*Values_Entered,Interest,""), "")</f>
        <v/>
      </c>
      <c r="H77" s="108" t="str">
        <f>IFERROR(IF(Loan_Not_Paid*Values_Entered,Ending_Balance,""), "")</f>
        <v/>
      </c>
    </row>
    <row r="78" spans="2:8" x14ac:dyDescent="0.35">
      <c r="B78" s="92" t="str">
        <f>IFERROR(IF(Loan_Not_Paid*Values_Entered,Payment_Number,""), "")</f>
        <v/>
      </c>
      <c r="C78" s="91" t="str">
        <f>IFERROR(IF(Loan_Not_Paid*Values_Entered,Payment_Date,""), "")</f>
        <v/>
      </c>
      <c r="D78" s="108" t="str">
        <f>IFERROR(IF(Loan_Not_Paid*Values_Entered,Beginning_Balance,""), "")</f>
        <v/>
      </c>
      <c r="E78" s="108" t="str">
        <f>IFERROR(IF(Loan_Not_Paid*Values_Entered,Monthly_Payment,""), "")</f>
        <v/>
      </c>
      <c r="F78" s="108" t="str">
        <f>IFERROR(IF(Loan_Not_Paid*Values_Entered,Principal,""), "")</f>
        <v/>
      </c>
      <c r="G78" s="108" t="str">
        <f>IFERROR(IF(Loan_Not_Paid*Values_Entered,Interest,""), "")</f>
        <v/>
      </c>
      <c r="H78" s="108" t="str">
        <f>IFERROR(IF(Loan_Not_Paid*Values_Entered,Ending_Balance,""), "")</f>
        <v/>
      </c>
    </row>
    <row r="79" spans="2:8" x14ac:dyDescent="0.35">
      <c r="B79" s="92" t="str">
        <f>IFERROR(IF(Loan_Not_Paid*Values_Entered,Payment_Number,""), "")</f>
        <v/>
      </c>
      <c r="C79" s="91" t="str">
        <f>IFERROR(IF(Loan_Not_Paid*Values_Entered,Payment_Date,""), "")</f>
        <v/>
      </c>
      <c r="D79" s="108" t="str">
        <f>IFERROR(IF(Loan_Not_Paid*Values_Entered,Beginning_Balance,""), "")</f>
        <v/>
      </c>
      <c r="E79" s="108" t="str">
        <f>IFERROR(IF(Loan_Not_Paid*Values_Entered,Monthly_Payment,""), "")</f>
        <v/>
      </c>
      <c r="F79" s="108" t="str">
        <f>IFERROR(IF(Loan_Not_Paid*Values_Entered,Principal,""), "")</f>
        <v/>
      </c>
      <c r="G79" s="108" t="str">
        <f>IFERROR(IF(Loan_Not_Paid*Values_Entered,Interest,""), "")</f>
        <v/>
      </c>
      <c r="H79" s="108" t="str">
        <f>IFERROR(IF(Loan_Not_Paid*Values_Entered,Ending_Balance,""), "")</f>
        <v/>
      </c>
    </row>
    <row r="80" spans="2:8" x14ac:dyDescent="0.35">
      <c r="B80" s="92" t="str">
        <f>IFERROR(IF(Loan_Not_Paid*Values_Entered,Payment_Number,""), "")</f>
        <v/>
      </c>
      <c r="C80" s="91" t="str">
        <f>IFERROR(IF(Loan_Not_Paid*Values_Entered,Payment_Date,""), "")</f>
        <v/>
      </c>
      <c r="D80" s="108" t="str">
        <f>IFERROR(IF(Loan_Not_Paid*Values_Entered,Beginning_Balance,""), "")</f>
        <v/>
      </c>
      <c r="E80" s="108" t="str">
        <f>IFERROR(IF(Loan_Not_Paid*Values_Entered,Monthly_Payment,""), "")</f>
        <v/>
      </c>
      <c r="F80" s="108" t="str">
        <f>IFERROR(IF(Loan_Not_Paid*Values_Entered,Principal,""), "")</f>
        <v/>
      </c>
      <c r="G80" s="108" t="str">
        <f>IFERROR(IF(Loan_Not_Paid*Values_Entered,Interest,""), "")</f>
        <v/>
      </c>
      <c r="H80" s="108" t="str">
        <f>IFERROR(IF(Loan_Not_Paid*Values_Entered,Ending_Balance,""), "")</f>
        <v/>
      </c>
    </row>
    <row r="81" spans="2:8" x14ac:dyDescent="0.35">
      <c r="B81" s="92" t="str">
        <f>IFERROR(IF(Loan_Not_Paid*Values_Entered,Payment_Number,""), "")</f>
        <v/>
      </c>
      <c r="C81" s="91" t="str">
        <f>IFERROR(IF(Loan_Not_Paid*Values_Entered,Payment_Date,""), "")</f>
        <v/>
      </c>
      <c r="D81" s="108" t="str">
        <f>IFERROR(IF(Loan_Not_Paid*Values_Entered,Beginning_Balance,""), "")</f>
        <v/>
      </c>
      <c r="E81" s="108" t="str">
        <f>IFERROR(IF(Loan_Not_Paid*Values_Entered,Monthly_Payment,""), "")</f>
        <v/>
      </c>
      <c r="F81" s="108" t="str">
        <f>IFERROR(IF(Loan_Not_Paid*Values_Entered,Principal,""), "")</f>
        <v/>
      </c>
      <c r="G81" s="108" t="str">
        <f>IFERROR(IF(Loan_Not_Paid*Values_Entered,Interest,""), "")</f>
        <v/>
      </c>
      <c r="H81" s="108" t="str">
        <f>IFERROR(IF(Loan_Not_Paid*Values_Entered,Ending_Balance,""), "")</f>
        <v/>
      </c>
    </row>
    <row r="82" spans="2:8" x14ac:dyDescent="0.35">
      <c r="B82" s="92" t="str">
        <f>IFERROR(IF(Loan_Not_Paid*Values_Entered,Payment_Number,""), "")</f>
        <v/>
      </c>
      <c r="C82" s="91" t="str">
        <f>IFERROR(IF(Loan_Not_Paid*Values_Entered,Payment_Date,""), "")</f>
        <v/>
      </c>
      <c r="D82" s="108" t="str">
        <f>IFERROR(IF(Loan_Not_Paid*Values_Entered,Beginning_Balance,""), "")</f>
        <v/>
      </c>
      <c r="E82" s="108" t="str">
        <f>IFERROR(IF(Loan_Not_Paid*Values_Entered,Monthly_Payment,""), "")</f>
        <v/>
      </c>
      <c r="F82" s="108" t="str">
        <f>IFERROR(IF(Loan_Not_Paid*Values_Entered,Principal,""), "")</f>
        <v/>
      </c>
      <c r="G82" s="108" t="str">
        <f>IFERROR(IF(Loan_Not_Paid*Values_Entered,Interest,""), "")</f>
        <v/>
      </c>
      <c r="H82" s="108" t="str">
        <f>IFERROR(IF(Loan_Not_Paid*Values_Entered,Ending_Balance,""), "")</f>
        <v/>
      </c>
    </row>
    <row r="83" spans="2:8" x14ac:dyDescent="0.35">
      <c r="B83" s="92" t="str">
        <f>IFERROR(IF(Loan_Not_Paid*Values_Entered,Payment_Number,""), "")</f>
        <v/>
      </c>
      <c r="C83" s="91" t="str">
        <f>IFERROR(IF(Loan_Not_Paid*Values_Entered,Payment_Date,""), "")</f>
        <v/>
      </c>
      <c r="D83" s="108" t="str">
        <f>IFERROR(IF(Loan_Not_Paid*Values_Entered,Beginning_Balance,""), "")</f>
        <v/>
      </c>
      <c r="E83" s="108" t="str">
        <f>IFERROR(IF(Loan_Not_Paid*Values_Entered,Monthly_Payment,""), "")</f>
        <v/>
      </c>
      <c r="F83" s="108" t="str">
        <f>IFERROR(IF(Loan_Not_Paid*Values_Entered,Principal,""), "")</f>
        <v/>
      </c>
      <c r="G83" s="108" t="str">
        <f>IFERROR(IF(Loan_Not_Paid*Values_Entered,Interest,""), "")</f>
        <v/>
      </c>
      <c r="H83" s="108" t="str">
        <f>IFERROR(IF(Loan_Not_Paid*Values_Entered,Ending_Balance,""), "")</f>
        <v/>
      </c>
    </row>
    <row r="84" spans="2:8" x14ac:dyDescent="0.35">
      <c r="B84" s="92" t="str">
        <f>IFERROR(IF(Loan_Not_Paid*Values_Entered,Payment_Number,""), "")</f>
        <v/>
      </c>
      <c r="C84" s="91" t="str">
        <f>IFERROR(IF(Loan_Not_Paid*Values_Entered,Payment_Date,""), "")</f>
        <v/>
      </c>
      <c r="D84" s="108" t="str">
        <f>IFERROR(IF(Loan_Not_Paid*Values_Entered,Beginning_Balance,""), "")</f>
        <v/>
      </c>
      <c r="E84" s="108" t="str">
        <f>IFERROR(IF(Loan_Not_Paid*Values_Entered,Monthly_Payment,""), "")</f>
        <v/>
      </c>
      <c r="F84" s="108" t="str">
        <f>IFERROR(IF(Loan_Not_Paid*Values_Entered,Principal,""), "")</f>
        <v/>
      </c>
      <c r="G84" s="108" t="str">
        <f>IFERROR(IF(Loan_Not_Paid*Values_Entered,Interest,""), "")</f>
        <v/>
      </c>
      <c r="H84" s="108" t="str">
        <f>IFERROR(IF(Loan_Not_Paid*Values_Entered,Ending_Balance,""), "")</f>
        <v/>
      </c>
    </row>
    <row r="85" spans="2:8" x14ac:dyDescent="0.35">
      <c r="B85" s="92" t="str">
        <f>IFERROR(IF(Loan_Not_Paid*Values_Entered,Payment_Number,""), "")</f>
        <v/>
      </c>
      <c r="C85" s="91" t="str">
        <f>IFERROR(IF(Loan_Not_Paid*Values_Entered,Payment_Date,""), "")</f>
        <v/>
      </c>
      <c r="D85" s="108" t="str">
        <f>IFERROR(IF(Loan_Not_Paid*Values_Entered,Beginning_Balance,""), "")</f>
        <v/>
      </c>
      <c r="E85" s="108" t="str">
        <f>IFERROR(IF(Loan_Not_Paid*Values_Entered,Monthly_Payment,""), "")</f>
        <v/>
      </c>
      <c r="F85" s="108" t="str">
        <f>IFERROR(IF(Loan_Not_Paid*Values_Entered,Principal,""), "")</f>
        <v/>
      </c>
      <c r="G85" s="108" t="str">
        <f>IFERROR(IF(Loan_Not_Paid*Values_Entered,Interest,""), "")</f>
        <v/>
      </c>
      <c r="H85" s="108" t="str">
        <f>IFERROR(IF(Loan_Not_Paid*Values_Entered,Ending_Balance,""), "")</f>
        <v/>
      </c>
    </row>
    <row r="86" spans="2:8" x14ac:dyDescent="0.35">
      <c r="B86" s="92" t="str">
        <f>IFERROR(IF(Loan_Not_Paid*Values_Entered,Payment_Number,""), "")</f>
        <v/>
      </c>
      <c r="C86" s="91" t="str">
        <f>IFERROR(IF(Loan_Not_Paid*Values_Entered,Payment_Date,""), "")</f>
        <v/>
      </c>
      <c r="D86" s="108" t="str">
        <f>IFERROR(IF(Loan_Not_Paid*Values_Entered,Beginning_Balance,""), "")</f>
        <v/>
      </c>
      <c r="E86" s="108" t="str">
        <f>IFERROR(IF(Loan_Not_Paid*Values_Entered,Monthly_Payment,""), "")</f>
        <v/>
      </c>
      <c r="F86" s="108" t="str">
        <f>IFERROR(IF(Loan_Not_Paid*Values_Entered,Principal,""), "")</f>
        <v/>
      </c>
      <c r="G86" s="108" t="str">
        <f>IFERROR(IF(Loan_Not_Paid*Values_Entered,Interest,""), "")</f>
        <v/>
      </c>
      <c r="H86" s="108" t="str">
        <f>IFERROR(IF(Loan_Not_Paid*Values_Entered,Ending_Balance,""), "")</f>
        <v/>
      </c>
    </row>
    <row r="87" spans="2:8" x14ac:dyDescent="0.35">
      <c r="B87" s="92" t="str">
        <f>IFERROR(IF(Loan_Not_Paid*Values_Entered,Payment_Number,""), "")</f>
        <v/>
      </c>
      <c r="C87" s="91" t="str">
        <f>IFERROR(IF(Loan_Not_Paid*Values_Entered,Payment_Date,""), "")</f>
        <v/>
      </c>
      <c r="D87" s="108" t="str">
        <f>IFERROR(IF(Loan_Not_Paid*Values_Entered,Beginning_Balance,""), "")</f>
        <v/>
      </c>
      <c r="E87" s="108" t="str">
        <f>IFERROR(IF(Loan_Not_Paid*Values_Entered,Monthly_Payment,""), "")</f>
        <v/>
      </c>
      <c r="F87" s="108" t="str">
        <f>IFERROR(IF(Loan_Not_Paid*Values_Entered,Principal,""), "")</f>
        <v/>
      </c>
      <c r="G87" s="108" t="str">
        <f>IFERROR(IF(Loan_Not_Paid*Values_Entered,Interest,""), "")</f>
        <v/>
      </c>
      <c r="H87" s="108" t="str">
        <f>IFERROR(IF(Loan_Not_Paid*Values_Entered,Ending_Balance,""), "")</f>
        <v/>
      </c>
    </row>
    <row r="88" spans="2:8" x14ac:dyDescent="0.35">
      <c r="B88" s="92" t="str">
        <f>IFERROR(IF(Loan_Not_Paid*Values_Entered,Payment_Number,""), "")</f>
        <v/>
      </c>
      <c r="C88" s="91" t="str">
        <f>IFERROR(IF(Loan_Not_Paid*Values_Entered,Payment_Date,""), "")</f>
        <v/>
      </c>
      <c r="D88" s="108" t="str">
        <f>IFERROR(IF(Loan_Not_Paid*Values_Entered,Beginning_Balance,""), "")</f>
        <v/>
      </c>
      <c r="E88" s="108" t="str">
        <f>IFERROR(IF(Loan_Not_Paid*Values_Entered,Monthly_Payment,""), "")</f>
        <v/>
      </c>
      <c r="F88" s="108" t="str">
        <f>IFERROR(IF(Loan_Not_Paid*Values_Entered,Principal,""), "")</f>
        <v/>
      </c>
      <c r="G88" s="108" t="str">
        <f>IFERROR(IF(Loan_Not_Paid*Values_Entered,Interest,""), "")</f>
        <v/>
      </c>
      <c r="H88" s="108" t="str">
        <f>IFERROR(IF(Loan_Not_Paid*Values_Entered,Ending_Balance,""), "")</f>
        <v/>
      </c>
    </row>
    <row r="89" spans="2:8" x14ac:dyDescent="0.35">
      <c r="B89" s="92" t="str">
        <f>IFERROR(IF(Loan_Not_Paid*Values_Entered,Payment_Number,""), "")</f>
        <v/>
      </c>
      <c r="C89" s="91" t="str">
        <f>IFERROR(IF(Loan_Not_Paid*Values_Entered,Payment_Date,""), "")</f>
        <v/>
      </c>
      <c r="D89" s="108" t="str">
        <f>IFERROR(IF(Loan_Not_Paid*Values_Entered,Beginning_Balance,""), "")</f>
        <v/>
      </c>
      <c r="E89" s="108" t="str">
        <f>IFERROR(IF(Loan_Not_Paid*Values_Entered,Monthly_Payment,""), "")</f>
        <v/>
      </c>
      <c r="F89" s="108" t="str">
        <f>IFERROR(IF(Loan_Not_Paid*Values_Entered,Principal,""), "")</f>
        <v/>
      </c>
      <c r="G89" s="108" t="str">
        <f>IFERROR(IF(Loan_Not_Paid*Values_Entered,Interest,""), "")</f>
        <v/>
      </c>
      <c r="H89" s="108" t="str">
        <f>IFERROR(IF(Loan_Not_Paid*Values_Entered,Ending_Balance,""), "")</f>
        <v/>
      </c>
    </row>
    <row r="90" spans="2:8" x14ac:dyDescent="0.35">
      <c r="B90" s="92" t="str">
        <f>IFERROR(IF(Loan_Not_Paid*Values_Entered,Payment_Number,""), "")</f>
        <v/>
      </c>
      <c r="C90" s="91" t="str">
        <f>IFERROR(IF(Loan_Not_Paid*Values_Entered,Payment_Date,""), "")</f>
        <v/>
      </c>
      <c r="D90" s="108" t="str">
        <f>IFERROR(IF(Loan_Not_Paid*Values_Entered,Beginning_Balance,""), "")</f>
        <v/>
      </c>
      <c r="E90" s="108" t="str">
        <f>IFERROR(IF(Loan_Not_Paid*Values_Entered,Monthly_Payment,""), "")</f>
        <v/>
      </c>
      <c r="F90" s="108" t="str">
        <f>IFERROR(IF(Loan_Not_Paid*Values_Entered,Principal,""), "")</f>
        <v/>
      </c>
      <c r="G90" s="108" t="str">
        <f>IFERROR(IF(Loan_Not_Paid*Values_Entered,Interest,""), "")</f>
        <v/>
      </c>
      <c r="H90" s="108" t="str">
        <f>IFERROR(IF(Loan_Not_Paid*Values_Entered,Ending_Balance,""), "")</f>
        <v/>
      </c>
    </row>
    <row r="91" spans="2:8" x14ac:dyDescent="0.35">
      <c r="B91" s="92" t="str">
        <f>IFERROR(IF(Loan_Not_Paid*Values_Entered,Payment_Number,""), "")</f>
        <v/>
      </c>
      <c r="C91" s="91" t="str">
        <f>IFERROR(IF(Loan_Not_Paid*Values_Entered,Payment_Date,""), "")</f>
        <v/>
      </c>
      <c r="D91" s="108" t="str">
        <f>IFERROR(IF(Loan_Not_Paid*Values_Entered,Beginning_Balance,""), "")</f>
        <v/>
      </c>
      <c r="E91" s="108" t="str">
        <f>IFERROR(IF(Loan_Not_Paid*Values_Entered,Monthly_Payment,""), "")</f>
        <v/>
      </c>
      <c r="F91" s="108" t="str">
        <f>IFERROR(IF(Loan_Not_Paid*Values_Entered,Principal,""), "")</f>
        <v/>
      </c>
      <c r="G91" s="108" t="str">
        <f>IFERROR(IF(Loan_Not_Paid*Values_Entered,Interest,""), "")</f>
        <v/>
      </c>
      <c r="H91" s="108" t="str">
        <f>IFERROR(IF(Loan_Not_Paid*Values_Entered,Ending_Balance,""), "")</f>
        <v/>
      </c>
    </row>
    <row r="92" spans="2:8" x14ac:dyDescent="0.35">
      <c r="B92" s="92" t="str">
        <f>IFERROR(IF(Loan_Not_Paid*Values_Entered,Payment_Number,""), "")</f>
        <v/>
      </c>
      <c r="C92" s="91" t="str">
        <f>IFERROR(IF(Loan_Not_Paid*Values_Entered,Payment_Date,""), "")</f>
        <v/>
      </c>
      <c r="D92" s="108" t="str">
        <f>IFERROR(IF(Loan_Not_Paid*Values_Entered,Beginning_Balance,""), "")</f>
        <v/>
      </c>
      <c r="E92" s="108" t="str">
        <f>IFERROR(IF(Loan_Not_Paid*Values_Entered,Monthly_Payment,""), "")</f>
        <v/>
      </c>
      <c r="F92" s="108" t="str">
        <f>IFERROR(IF(Loan_Not_Paid*Values_Entered,Principal,""), "")</f>
        <v/>
      </c>
      <c r="G92" s="108" t="str">
        <f>IFERROR(IF(Loan_Not_Paid*Values_Entered,Interest,""), "")</f>
        <v/>
      </c>
      <c r="H92" s="108" t="str">
        <f>IFERROR(IF(Loan_Not_Paid*Values_Entered,Ending_Balance,""), "")</f>
        <v/>
      </c>
    </row>
    <row r="93" spans="2:8" x14ac:dyDescent="0.35">
      <c r="B93" s="92" t="str">
        <f>IFERROR(IF(Loan_Not_Paid*Values_Entered,Payment_Number,""), "")</f>
        <v/>
      </c>
      <c r="C93" s="91" t="str">
        <f>IFERROR(IF(Loan_Not_Paid*Values_Entered,Payment_Date,""), "")</f>
        <v/>
      </c>
      <c r="D93" s="108" t="str">
        <f>IFERROR(IF(Loan_Not_Paid*Values_Entered,Beginning_Balance,""), "")</f>
        <v/>
      </c>
      <c r="E93" s="108" t="str">
        <f>IFERROR(IF(Loan_Not_Paid*Values_Entered,Monthly_Payment,""), "")</f>
        <v/>
      </c>
      <c r="F93" s="108" t="str">
        <f>IFERROR(IF(Loan_Not_Paid*Values_Entered,Principal,""), "")</f>
        <v/>
      </c>
      <c r="G93" s="108" t="str">
        <f>IFERROR(IF(Loan_Not_Paid*Values_Entered,Interest,""), "")</f>
        <v/>
      </c>
      <c r="H93" s="108" t="str">
        <f>IFERROR(IF(Loan_Not_Paid*Values_Entered,Ending_Balance,""), "")</f>
        <v/>
      </c>
    </row>
    <row r="94" spans="2:8" x14ac:dyDescent="0.35">
      <c r="B94" s="92" t="str">
        <f>IFERROR(IF(Loan_Not_Paid*Values_Entered,Payment_Number,""), "")</f>
        <v/>
      </c>
      <c r="C94" s="91" t="str">
        <f>IFERROR(IF(Loan_Not_Paid*Values_Entered,Payment_Date,""), "")</f>
        <v/>
      </c>
      <c r="D94" s="108" t="str">
        <f>IFERROR(IF(Loan_Not_Paid*Values_Entered,Beginning_Balance,""), "")</f>
        <v/>
      </c>
      <c r="E94" s="108" t="str">
        <f>IFERROR(IF(Loan_Not_Paid*Values_Entered,Monthly_Payment,""), "")</f>
        <v/>
      </c>
      <c r="F94" s="108" t="str">
        <f>IFERROR(IF(Loan_Not_Paid*Values_Entered,Principal,""), "")</f>
        <v/>
      </c>
      <c r="G94" s="108" t="str">
        <f>IFERROR(IF(Loan_Not_Paid*Values_Entered,Interest,""), "")</f>
        <v/>
      </c>
      <c r="H94" s="108" t="str">
        <f>IFERROR(IF(Loan_Not_Paid*Values_Entered,Ending_Balance,""), "")</f>
        <v/>
      </c>
    </row>
    <row r="95" spans="2:8" x14ac:dyDescent="0.35">
      <c r="B95" s="92" t="str">
        <f>IFERROR(IF(Loan_Not_Paid*Values_Entered,Payment_Number,""), "")</f>
        <v/>
      </c>
      <c r="C95" s="91" t="str">
        <f>IFERROR(IF(Loan_Not_Paid*Values_Entered,Payment_Date,""), "")</f>
        <v/>
      </c>
      <c r="D95" s="108" t="str">
        <f>IFERROR(IF(Loan_Not_Paid*Values_Entered,Beginning_Balance,""), "")</f>
        <v/>
      </c>
      <c r="E95" s="108" t="str">
        <f>IFERROR(IF(Loan_Not_Paid*Values_Entered,Monthly_Payment,""), "")</f>
        <v/>
      </c>
      <c r="F95" s="108" t="str">
        <f>IFERROR(IF(Loan_Not_Paid*Values_Entered,Principal,""), "")</f>
        <v/>
      </c>
      <c r="G95" s="108" t="str">
        <f>IFERROR(IF(Loan_Not_Paid*Values_Entered,Interest,""), "")</f>
        <v/>
      </c>
      <c r="H95" s="108" t="str">
        <f>IFERROR(IF(Loan_Not_Paid*Values_Entered,Ending_Balance,""), "")</f>
        <v/>
      </c>
    </row>
    <row r="96" spans="2:8" x14ac:dyDescent="0.35">
      <c r="B96" s="92" t="str">
        <f>IFERROR(IF(Loan_Not_Paid*Values_Entered,Payment_Number,""), "")</f>
        <v/>
      </c>
      <c r="C96" s="91" t="str">
        <f>IFERROR(IF(Loan_Not_Paid*Values_Entered,Payment_Date,""), "")</f>
        <v/>
      </c>
      <c r="D96" s="108" t="str">
        <f>IFERROR(IF(Loan_Not_Paid*Values_Entered,Beginning_Balance,""), "")</f>
        <v/>
      </c>
      <c r="E96" s="108" t="str">
        <f>IFERROR(IF(Loan_Not_Paid*Values_Entered,Monthly_Payment,""), "")</f>
        <v/>
      </c>
      <c r="F96" s="108" t="str">
        <f>IFERROR(IF(Loan_Not_Paid*Values_Entered,Principal,""), "")</f>
        <v/>
      </c>
      <c r="G96" s="108" t="str">
        <f>IFERROR(IF(Loan_Not_Paid*Values_Entered,Interest,""), "")</f>
        <v/>
      </c>
      <c r="H96" s="108" t="str">
        <f>IFERROR(IF(Loan_Not_Paid*Values_Entered,Ending_Balance,""), "")</f>
        <v/>
      </c>
    </row>
    <row r="97" spans="2:8" x14ac:dyDescent="0.35">
      <c r="B97" s="92" t="str">
        <f>IFERROR(IF(Loan_Not_Paid*Values_Entered,Payment_Number,""), "")</f>
        <v/>
      </c>
      <c r="C97" s="91" t="str">
        <f>IFERROR(IF(Loan_Not_Paid*Values_Entered,Payment_Date,""), "")</f>
        <v/>
      </c>
      <c r="D97" s="108" t="str">
        <f>IFERROR(IF(Loan_Not_Paid*Values_Entered,Beginning_Balance,""), "")</f>
        <v/>
      </c>
      <c r="E97" s="108" t="str">
        <f>IFERROR(IF(Loan_Not_Paid*Values_Entered,Monthly_Payment,""), "")</f>
        <v/>
      </c>
      <c r="F97" s="108" t="str">
        <f>IFERROR(IF(Loan_Not_Paid*Values_Entered,Principal,""), "")</f>
        <v/>
      </c>
      <c r="G97" s="108" t="str">
        <f>IFERROR(IF(Loan_Not_Paid*Values_Entered,Interest,""), "")</f>
        <v/>
      </c>
      <c r="H97" s="108" t="str">
        <f>IFERROR(IF(Loan_Not_Paid*Values_Entered,Ending_Balance,""), "")</f>
        <v/>
      </c>
    </row>
    <row r="98" spans="2:8" x14ac:dyDescent="0.35">
      <c r="B98" s="92" t="str">
        <f>IFERROR(IF(Loan_Not_Paid*Values_Entered,Payment_Number,""), "")</f>
        <v/>
      </c>
      <c r="C98" s="91" t="str">
        <f>IFERROR(IF(Loan_Not_Paid*Values_Entered,Payment_Date,""), "")</f>
        <v/>
      </c>
      <c r="D98" s="108" t="str">
        <f>IFERROR(IF(Loan_Not_Paid*Values_Entered,Beginning_Balance,""), "")</f>
        <v/>
      </c>
      <c r="E98" s="108" t="str">
        <f>IFERROR(IF(Loan_Not_Paid*Values_Entered,Monthly_Payment,""), "")</f>
        <v/>
      </c>
      <c r="F98" s="108" t="str">
        <f>IFERROR(IF(Loan_Not_Paid*Values_Entered,Principal,""), "")</f>
        <v/>
      </c>
      <c r="G98" s="108" t="str">
        <f>IFERROR(IF(Loan_Not_Paid*Values_Entered,Interest,""), "")</f>
        <v/>
      </c>
      <c r="H98" s="108" t="str">
        <f>IFERROR(IF(Loan_Not_Paid*Values_Entered,Ending_Balance,""), "")</f>
        <v/>
      </c>
    </row>
    <row r="99" spans="2:8" x14ac:dyDescent="0.35">
      <c r="B99" s="92" t="str">
        <f>IFERROR(IF(Loan_Not_Paid*Values_Entered,Payment_Number,""), "")</f>
        <v/>
      </c>
      <c r="C99" s="91" t="str">
        <f>IFERROR(IF(Loan_Not_Paid*Values_Entered,Payment_Date,""), "")</f>
        <v/>
      </c>
      <c r="D99" s="108" t="str">
        <f>IFERROR(IF(Loan_Not_Paid*Values_Entered,Beginning_Balance,""), "")</f>
        <v/>
      </c>
      <c r="E99" s="108" t="str">
        <f>IFERROR(IF(Loan_Not_Paid*Values_Entered,Monthly_Payment,""), "")</f>
        <v/>
      </c>
      <c r="F99" s="108" t="str">
        <f>IFERROR(IF(Loan_Not_Paid*Values_Entered,Principal,""), "")</f>
        <v/>
      </c>
      <c r="G99" s="108" t="str">
        <f>IFERROR(IF(Loan_Not_Paid*Values_Entered,Interest,""), "")</f>
        <v/>
      </c>
      <c r="H99" s="108" t="str">
        <f>IFERROR(IF(Loan_Not_Paid*Values_Entered,Ending_Balance,""), "")</f>
        <v/>
      </c>
    </row>
    <row r="100" spans="2:8" x14ac:dyDescent="0.35">
      <c r="B100" s="92" t="str">
        <f>IFERROR(IF(Loan_Not_Paid*Values_Entered,Payment_Number,""), "")</f>
        <v/>
      </c>
      <c r="C100" s="91" t="str">
        <f>IFERROR(IF(Loan_Not_Paid*Values_Entered,Payment_Date,""), "")</f>
        <v/>
      </c>
      <c r="D100" s="108" t="str">
        <f>IFERROR(IF(Loan_Not_Paid*Values_Entered,Beginning_Balance,""), "")</f>
        <v/>
      </c>
      <c r="E100" s="108" t="str">
        <f>IFERROR(IF(Loan_Not_Paid*Values_Entered,Monthly_Payment,""), "")</f>
        <v/>
      </c>
      <c r="F100" s="108" t="str">
        <f>IFERROR(IF(Loan_Not_Paid*Values_Entered,Principal,""), "")</f>
        <v/>
      </c>
      <c r="G100" s="108" t="str">
        <f>IFERROR(IF(Loan_Not_Paid*Values_Entered,Interest,""), "")</f>
        <v/>
      </c>
      <c r="H100" s="108" t="str">
        <f>IFERROR(IF(Loan_Not_Paid*Values_Entered,Ending_Balance,""), "")</f>
        <v/>
      </c>
    </row>
    <row r="101" spans="2:8" x14ac:dyDescent="0.35">
      <c r="B101" s="92" t="str">
        <f>IFERROR(IF(Loan_Not_Paid*Values_Entered,Payment_Number,""), "")</f>
        <v/>
      </c>
      <c r="C101" s="91" t="str">
        <f>IFERROR(IF(Loan_Not_Paid*Values_Entered,Payment_Date,""), "")</f>
        <v/>
      </c>
      <c r="D101" s="108" t="str">
        <f>IFERROR(IF(Loan_Not_Paid*Values_Entered,Beginning_Balance,""), "")</f>
        <v/>
      </c>
      <c r="E101" s="108" t="str">
        <f>IFERROR(IF(Loan_Not_Paid*Values_Entered,Monthly_Payment,""), "")</f>
        <v/>
      </c>
      <c r="F101" s="108" t="str">
        <f>IFERROR(IF(Loan_Not_Paid*Values_Entered,Principal,""), "")</f>
        <v/>
      </c>
      <c r="G101" s="108" t="str">
        <f>IFERROR(IF(Loan_Not_Paid*Values_Entered,Interest,""), "")</f>
        <v/>
      </c>
      <c r="H101" s="108" t="str">
        <f>IFERROR(IF(Loan_Not_Paid*Values_Entered,Ending_Balance,""), "")</f>
        <v/>
      </c>
    </row>
    <row r="102" spans="2:8" x14ac:dyDescent="0.35">
      <c r="B102" s="92" t="str">
        <f>IFERROR(IF(Loan_Not_Paid*Values_Entered,Payment_Number,""), "")</f>
        <v/>
      </c>
      <c r="C102" s="91" t="str">
        <f>IFERROR(IF(Loan_Not_Paid*Values_Entered,Payment_Date,""), "")</f>
        <v/>
      </c>
      <c r="D102" s="108" t="str">
        <f>IFERROR(IF(Loan_Not_Paid*Values_Entered,Beginning_Balance,""), "")</f>
        <v/>
      </c>
      <c r="E102" s="108" t="str">
        <f>IFERROR(IF(Loan_Not_Paid*Values_Entered,Monthly_Payment,""), "")</f>
        <v/>
      </c>
      <c r="F102" s="108" t="str">
        <f>IFERROR(IF(Loan_Not_Paid*Values_Entered,Principal,""), "")</f>
        <v/>
      </c>
      <c r="G102" s="108" t="str">
        <f>IFERROR(IF(Loan_Not_Paid*Values_Entered,Interest,""), "")</f>
        <v/>
      </c>
      <c r="H102" s="108" t="str">
        <f>IFERROR(IF(Loan_Not_Paid*Values_Entered,Ending_Balance,""), "")</f>
        <v/>
      </c>
    </row>
    <row r="103" spans="2:8" x14ac:dyDescent="0.35">
      <c r="B103" s="92" t="str">
        <f>IFERROR(IF(Loan_Not_Paid*Values_Entered,Payment_Number,""), "")</f>
        <v/>
      </c>
      <c r="C103" s="91" t="str">
        <f>IFERROR(IF(Loan_Not_Paid*Values_Entered,Payment_Date,""), "")</f>
        <v/>
      </c>
      <c r="D103" s="108" t="str">
        <f>IFERROR(IF(Loan_Not_Paid*Values_Entered,Beginning_Balance,""), "")</f>
        <v/>
      </c>
      <c r="E103" s="108" t="str">
        <f>IFERROR(IF(Loan_Not_Paid*Values_Entered,Monthly_Payment,""), "")</f>
        <v/>
      </c>
      <c r="F103" s="108" t="str">
        <f>IFERROR(IF(Loan_Not_Paid*Values_Entered,Principal,""), "")</f>
        <v/>
      </c>
      <c r="G103" s="108" t="str">
        <f>IFERROR(IF(Loan_Not_Paid*Values_Entered,Interest,""), "")</f>
        <v/>
      </c>
      <c r="H103" s="108" t="str">
        <f>IFERROR(IF(Loan_Not_Paid*Values_Entered,Ending_Balance,""), "")</f>
        <v/>
      </c>
    </row>
    <row r="104" spans="2:8" x14ac:dyDescent="0.35">
      <c r="B104" s="92" t="str">
        <f>IFERROR(IF(Loan_Not_Paid*Values_Entered,Payment_Number,""), "")</f>
        <v/>
      </c>
      <c r="C104" s="91" t="str">
        <f>IFERROR(IF(Loan_Not_Paid*Values_Entered,Payment_Date,""), "")</f>
        <v/>
      </c>
      <c r="D104" s="108" t="str">
        <f>IFERROR(IF(Loan_Not_Paid*Values_Entered,Beginning_Balance,""), "")</f>
        <v/>
      </c>
      <c r="E104" s="108" t="str">
        <f>IFERROR(IF(Loan_Not_Paid*Values_Entered,Monthly_Payment,""), "")</f>
        <v/>
      </c>
      <c r="F104" s="108" t="str">
        <f>IFERROR(IF(Loan_Not_Paid*Values_Entered,Principal,""), "")</f>
        <v/>
      </c>
      <c r="G104" s="108" t="str">
        <f>IFERROR(IF(Loan_Not_Paid*Values_Entered,Interest,""), "")</f>
        <v/>
      </c>
      <c r="H104" s="108" t="str">
        <f>IFERROR(IF(Loan_Not_Paid*Values_Entered,Ending_Balance,""), "")</f>
        <v/>
      </c>
    </row>
    <row r="105" spans="2:8" x14ac:dyDescent="0.35">
      <c r="B105" s="92" t="str">
        <f>IFERROR(IF(Loan_Not_Paid*Values_Entered,Payment_Number,""), "")</f>
        <v/>
      </c>
      <c r="C105" s="91" t="str">
        <f>IFERROR(IF(Loan_Not_Paid*Values_Entered,Payment_Date,""), "")</f>
        <v/>
      </c>
      <c r="D105" s="108" t="str">
        <f>IFERROR(IF(Loan_Not_Paid*Values_Entered,Beginning_Balance,""), "")</f>
        <v/>
      </c>
      <c r="E105" s="108" t="str">
        <f>IFERROR(IF(Loan_Not_Paid*Values_Entered,Monthly_Payment,""), "")</f>
        <v/>
      </c>
      <c r="F105" s="108" t="str">
        <f>IFERROR(IF(Loan_Not_Paid*Values_Entered,Principal,""), "")</f>
        <v/>
      </c>
      <c r="G105" s="108" t="str">
        <f>IFERROR(IF(Loan_Not_Paid*Values_Entered,Interest,""), "")</f>
        <v/>
      </c>
      <c r="H105" s="108" t="str">
        <f>IFERROR(IF(Loan_Not_Paid*Values_Entered,Ending_Balance,""), "")</f>
        <v/>
      </c>
    </row>
    <row r="106" spans="2:8" x14ac:dyDescent="0.35">
      <c r="B106" s="92" t="str">
        <f>IFERROR(IF(Loan_Not_Paid*Values_Entered,Payment_Number,""), "")</f>
        <v/>
      </c>
      <c r="C106" s="91" t="str">
        <f>IFERROR(IF(Loan_Not_Paid*Values_Entered,Payment_Date,""), "")</f>
        <v/>
      </c>
      <c r="D106" s="108" t="str">
        <f>IFERROR(IF(Loan_Not_Paid*Values_Entered,Beginning_Balance,""), "")</f>
        <v/>
      </c>
      <c r="E106" s="108" t="str">
        <f>IFERROR(IF(Loan_Not_Paid*Values_Entered,Monthly_Payment,""), "")</f>
        <v/>
      </c>
      <c r="F106" s="108" t="str">
        <f>IFERROR(IF(Loan_Not_Paid*Values_Entered,Principal,""), "")</f>
        <v/>
      </c>
      <c r="G106" s="108" t="str">
        <f>IFERROR(IF(Loan_Not_Paid*Values_Entered,Interest,""), "")</f>
        <v/>
      </c>
      <c r="H106" s="108" t="str">
        <f>IFERROR(IF(Loan_Not_Paid*Values_Entered,Ending_Balance,""), "")</f>
        <v/>
      </c>
    </row>
    <row r="107" spans="2:8" x14ac:dyDescent="0.35">
      <c r="B107" s="92" t="str">
        <f>IFERROR(IF(Loan_Not_Paid*Values_Entered,Payment_Number,""), "")</f>
        <v/>
      </c>
      <c r="C107" s="91" t="str">
        <f>IFERROR(IF(Loan_Not_Paid*Values_Entered,Payment_Date,""), "")</f>
        <v/>
      </c>
      <c r="D107" s="108" t="str">
        <f>IFERROR(IF(Loan_Not_Paid*Values_Entered,Beginning_Balance,""), "")</f>
        <v/>
      </c>
      <c r="E107" s="108" t="str">
        <f>IFERROR(IF(Loan_Not_Paid*Values_Entered,Monthly_Payment,""), "")</f>
        <v/>
      </c>
      <c r="F107" s="108" t="str">
        <f>IFERROR(IF(Loan_Not_Paid*Values_Entered,Principal,""), "")</f>
        <v/>
      </c>
      <c r="G107" s="108" t="str">
        <f>IFERROR(IF(Loan_Not_Paid*Values_Entered,Interest,""), "")</f>
        <v/>
      </c>
      <c r="H107" s="108" t="str">
        <f>IFERROR(IF(Loan_Not_Paid*Values_Entered,Ending_Balance,""), "")</f>
        <v/>
      </c>
    </row>
    <row r="108" spans="2:8" x14ac:dyDescent="0.35">
      <c r="B108" s="92" t="str">
        <f>IFERROR(IF(Loan_Not_Paid*Values_Entered,Payment_Number,""), "")</f>
        <v/>
      </c>
      <c r="C108" s="91" t="str">
        <f>IFERROR(IF(Loan_Not_Paid*Values_Entered,Payment_Date,""), "")</f>
        <v/>
      </c>
      <c r="D108" s="108" t="str">
        <f>IFERROR(IF(Loan_Not_Paid*Values_Entered,Beginning_Balance,""), "")</f>
        <v/>
      </c>
      <c r="E108" s="108" t="str">
        <f>IFERROR(IF(Loan_Not_Paid*Values_Entered,Monthly_Payment,""), "")</f>
        <v/>
      </c>
      <c r="F108" s="108" t="str">
        <f>IFERROR(IF(Loan_Not_Paid*Values_Entered,Principal,""), "")</f>
        <v/>
      </c>
      <c r="G108" s="108" t="str">
        <f>IFERROR(IF(Loan_Not_Paid*Values_Entered,Interest,""), "")</f>
        <v/>
      </c>
      <c r="H108" s="108" t="str">
        <f>IFERROR(IF(Loan_Not_Paid*Values_Entered,Ending_Balance,""), "")</f>
        <v/>
      </c>
    </row>
    <row r="109" spans="2:8" x14ac:dyDescent="0.35">
      <c r="B109" s="92" t="str">
        <f>IFERROR(IF(Loan_Not_Paid*Values_Entered,Payment_Number,""), "")</f>
        <v/>
      </c>
      <c r="C109" s="91" t="str">
        <f>IFERROR(IF(Loan_Not_Paid*Values_Entered,Payment_Date,""), "")</f>
        <v/>
      </c>
      <c r="D109" s="108" t="str">
        <f>IFERROR(IF(Loan_Not_Paid*Values_Entered,Beginning_Balance,""), "")</f>
        <v/>
      </c>
      <c r="E109" s="108" t="str">
        <f>IFERROR(IF(Loan_Not_Paid*Values_Entered,Monthly_Payment,""), "")</f>
        <v/>
      </c>
      <c r="F109" s="108" t="str">
        <f>IFERROR(IF(Loan_Not_Paid*Values_Entered,Principal,""), "")</f>
        <v/>
      </c>
      <c r="G109" s="108" t="str">
        <f>IFERROR(IF(Loan_Not_Paid*Values_Entered,Interest,""), "")</f>
        <v/>
      </c>
      <c r="H109" s="108" t="str">
        <f>IFERROR(IF(Loan_Not_Paid*Values_Entered,Ending_Balance,""), "")</f>
        <v/>
      </c>
    </row>
    <row r="110" spans="2:8" x14ac:dyDescent="0.35">
      <c r="B110" s="92" t="str">
        <f>IFERROR(IF(Loan_Not_Paid*Values_Entered,Payment_Number,""), "")</f>
        <v/>
      </c>
      <c r="C110" s="91" t="str">
        <f>IFERROR(IF(Loan_Not_Paid*Values_Entered,Payment_Date,""), "")</f>
        <v/>
      </c>
      <c r="D110" s="108" t="str">
        <f>IFERROR(IF(Loan_Not_Paid*Values_Entered,Beginning_Balance,""), "")</f>
        <v/>
      </c>
      <c r="E110" s="108" t="str">
        <f>IFERROR(IF(Loan_Not_Paid*Values_Entered,Monthly_Payment,""), "")</f>
        <v/>
      </c>
      <c r="F110" s="108" t="str">
        <f>IFERROR(IF(Loan_Not_Paid*Values_Entered,Principal,""), "")</f>
        <v/>
      </c>
      <c r="G110" s="108" t="str">
        <f>IFERROR(IF(Loan_Not_Paid*Values_Entered,Interest,""), "")</f>
        <v/>
      </c>
      <c r="H110" s="108" t="str">
        <f>IFERROR(IF(Loan_Not_Paid*Values_Entered,Ending_Balance,""), "")</f>
        <v/>
      </c>
    </row>
    <row r="111" spans="2:8" x14ac:dyDescent="0.35">
      <c r="B111" s="92" t="str">
        <f>IFERROR(IF(Loan_Not_Paid*Values_Entered,Payment_Number,""), "")</f>
        <v/>
      </c>
      <c r="C111" s="91" t="str">
        <f>IFERROR(IF(Loan_Not_Paid*Values_Entered,Payment_Date,""), "")</f>
        <v/>
      </c>
      <c r="D111" s="108" t="str">
        <f>IFERROR(IF(Loan_Not_Paid*Values_Entered,Beginning_Balance,""), "")</f>
        <v/>
      </c>
      <c r="E111" s="108" t="str">
        <f>IFERROR(IF(Loan_Not_Paid*Values_Entered,Monthly_Payment,""), "")</f>
        <v/>
      </c>
      <c r="F111" s="108" t="str">
        <f>IFERROR(IF(Loan_Not_Paid*Values_Entered,Principal,""), "")</f>
        <v/>
      </c>
      <c r="G111" s="108" t="str">
        <f>IFERROR(IF(Loan_Not_Paid*Values_Entered,Interest,""), "")</f>
        <v/>
      </c>
      <c r="H111" s="108" t="str">
        <f>IFERROR(IF(Loan_Not_Paid*Values_Entered,Ending_Balance,""), "")</f>
        <v/>
      </c>
    </row>
    <row r="112" spans="2:8" x14ac:dyDescent="0.35">
      <c r="B112" s="92" t="str">
        <f>IFERROR(IF(Loan_Not_Paid*Values_Entered,Payment_Number,""), "")</f>
        <v/>
      </c>
      <c r="C112" s="91" t="str">
        <f>IFERROR(IF(Loan_Not_Paid*Values_Entered,Payment_Date,""), "")</f>
        <v/>
      </c>
      <c r="D112" s="108" t="str">
        <f>IFERROR(IF(Loan_Not_Paid*Values_Entered,Beginning_Balance,""), "")</f>
        <v/>
      </c>
      <c r="E112" s="108" t="str">
        <f>IFERROR(IF(Loan_Not_Paid*Values_Entered,Monthly_Payment,""), "")</f>
        <v/>
      </c>
      <c r="F112" s="108" t="str">
        <f>IFERROR(IF(Loan_Not_Paid*Values_Entered,Principal,""), "")</f>
        <v/>
      </c>
      <c r="G112" s="108" t="str">
        <f>IFERROR(IF(Loan_Not_Paid*Values_Entered,Interest,""), "")</f>
        <v/>
      </c>
      <c r="H112" s="108" t="str">
        <f>IFERROR(IF(Loan_Not_Paid*Values_Entered,Ending_Balance,""), "")</f>
        <v/>
      </c>
    </row>
    <row r="113" spans="2:8" x14ac:dyDescent="0.35">
      <c r="B113" s="92" t="str">
        <f>IFERROR(IF(Loan_Not_Paid*Values_Entered,Payment_Number,""), "")</f>
        <v/>
      </c>
      <c r="C113" s="91" t="str">
        <f>IFERROR(IF(Loan_Not_Paid*Values_Entered,Payment_Date,""), "")</f>
        <v/>
      </c>
      <c r="D113" s="108" t="str">
        <f>IFERROR(IF(Loan_Not_Paid*Values_Entered,Beginning_Balance,""), "")</f>
        <v/>
      </c>
      <c r="E113" s="108" t="str">
        <f>IFERROR(IF(Loan_Not_Paid*Values_Entered,Monthly_Payment,""), "")</f>
        <v/>
      </c>
      <c r="F113" s="108" t="str">
        <f>IFERROR(IF(Loan_Not_Paid*Values_Entered,Principal,""), "")</f>
        <v/>
      </c>
      <c r="G113" s="108" t="str">
        <f>IFERROR(IF(Loan_Not_Paid*Values_Entered,Interest,""), "")</f>
        <v/>
      </c>
      <c r="H113" s="108" t="str">
        <f>IFERROR(IF(Loan_Not_Paid*Values_Entered,Ending_Balance,""), "")</f>
        <v/>
      </c>
    </row>
    <row r="114" spans="2:8" x14ac:dyDescent="0.35">
      <c r="B114" s="92" t="str">
        <f>IFERROR(IF(Loan_Not_Paid*Values_Entered,Payment_Number,""), "")</f>
        <v/>
      </c>
      <c r="C114" s="91" t="str">
        <f>IFERROR(IF(Loan_Not_Paid*Values_Entered,Payment_Date,""), "")</f>
        <v/>
      </c>
      <c r="D114" s="108" t="str">
        <f>IFERROR(IF(Loan_Not_Paid*Values_Entered,Beginning_Balance,""), "")</f>
        <v/>
      </c>
      <c r="E114" s="108" t="str">
        <f>IFERROR(IF(Loan_Not_Paid*Values_Entered,Monthly_Payment,""), "")</f>
        <v/>
      </c>
      <c r="F114" s="108" t="str">
        <f>IFERROR(IF(Loan_Not_Paid*Values_Entered,Principal,""), "")</f>
        <v/>
      </c>
      <c r="G114" s="108" t="str">
        <f>IFERROR(IF(Loan_Not_Paid*Values_Entered,Interest,""), "")</f>
        <v/>
      </c>
      <c r="H114" s="108" t="str">
        <f>IFERROR(IF(Loan_Not_Paid*Values_Entered,Ending_Balance,""), "")</f>
        <v/>
      </c>
    </row>
    <row r="115" spans="2:8" x14ac:dyDescent="0.35">
      <c r="B115" s="92" t="str">
        <f>IFERROR(IF(Loan_Not_Paid*Values_Entered,Payment_Number,""), "")</f>
        <v/>
      </c>
      <c r="C115" s="91" t="str">
        <f>IFERROR(IF(Loan_Not_Paid*Values_Entered,Payment_Date,""), "")</f>
        <v/>
      </c>
      <c r="D115" s="108" t="str">
        <f>IFERROR(IF(Loan_Not_Paid*Values_Entered,Beginning_Balance,""), "")</f>
        <v/>
      </c>
      <c r="E115" s="108" t="str">
        <f>IFERROR(IF(Loan_Not_Paid*Values_Entered,Monthly_Payment,""), "")</f>
        <v/>
      </c>
      <c r="F115" s="108" t="str">
        <f>IFERROR(IF(Loan_Not_Paid*Values_Entered,Principal,""), "")</f>
        <v/>
      </c>
      <c r="G115" s="108" t="str">
        <f>IFERROR(IF(Loan_Not_Paid*Values_Entered,Interest,""), "")</f>
        <v/>
      </c>
      <c r="H115" s="108" t="str">
        <f>IFERROR(IF(Loan_Not_Paid*Values_Entered,Ending_Balance,""), "")</f>
        <v/>
      </c>
    </row>
    <row r="116" spans="2:8" x14ac:dyDescent="0.35">
      <c r="B116" s="92" t="str">
        <f>IFERROR(IF(Loan_Not_Paid*Values_Entered,Payment_Number,""), "")</f>
        <v/>
      </c>
      <c r="C116" s="91" t="str">
        <f>IFERROR(IF(Loan_Not_Paid*Values_Entered,Payment_Date,""), "")</f>
        <v/>
      </c>
      <c r="D116" s="108" t="str">
        <f>IFERROR(IF(Loan_Not_Paid*Values_Entered,Beginning_Balance,""), "")</f>
        <v/>
      </c>
      <c r="E116" s="108" t="str">
        <f>IFERROR(IF(Loan_Not_Paid*Values_Entered,Monthly_Payment,""), "")</f>
        <v/>
      </c>
      <c r="F116" s="108" t="str">
        <f>IFERROR(IF(Loan_Not_Paid*Values_Entered,Principal,""), "")</f>
        <v/>
      </c>
      <c r="G116" s="108" t="str">
        <f>IFERROR(IF(Loan_Not_Paid*Values_Entered,Interest,""), "")</f>
        <v/>
      </c>
      <c r="H116" s="108" t="str">
        <f>IFERROR(IF(Loan_Not_Paid*Values_Entered,Ending_Balance,""), "")</f>
        <v/>
      </c>
    </row>
    <row r="117" spans="2:8" x14ac:dyDescent="0.35">
      <c r="B117" s="92" t="str">
        <f>IFERROR(IF(Loan_Not_Paid*Values_Entered,Payment_Number,""), "")</f>
        <v/>
      </c>
      <c r="C117" s="91" t="str">
        <f>IFERROR(IF(Loan_Not_Paid*Values_Entered,Payment_Date,""), "")</f>
        <v/>
      </c>
      <c r="D117" s="108" t="str">
        <f>IFERROR(IF(Loan_Not_Paid*Values_Entered,Beginning_Balance,""), "")</f>
        <v/>
      </c>
      <c r="E117" s="108" t="str">
        <f>IFERROR(IF(Loan_Not_Paid*Values_Entered,Monthly_Payment,""), "")</f>
        <v/>
      </c>
      <c r="F117" s="108" t="str">
        <f>IFERROR(IF(Loan_Not_Paid*Values_Entered,Principal,""), "")</f>
        <v/>
      </c>
      <c r="G117" s="108" t="str">
        <f>IFERROR(IF(Loan_Not_Paid*Values_Entered,Interest,""), "")</f>
        <v/>
      </c>
      <c r="H117" s="108" t="str">
        <f>IFERROR(IF(Loan_Not_Paid*Values_Entered,Ending_Balance,""), "")</f>
        <v/>
      </c>
    </row>
    <row r="118" spans="2:8" x14ac:dyDescent="0.35">
      <c r="B118" s="92" t="str">
        <f>IFERROR(IF(Loan_Not_Paid*Values_Entered,Payment_Number,""), "")</f>
        <v/>
      </c>
      <c r="C118" s="91" t="str">
        <f>IFERROR(IF(Loan_Not_Paid*Values_Entered,Payment_Date,""), "")</f>
        <v/>
      </c>
      <c r="D118" s="108" t="str">
        <f>IFERROR(IF(Loan_Not_Paid*Values_Entered,Beginning_Balance,""), "")</f>
        <v/>
      </c>
      <c r="E118" s="108" t="str">
        <f>IFERROR(IF(Loan_Not_Paid*Values_Entered,Monthly_Payment,""), "")</f>
        <v/>
      </c>
      <c r="F118" s="108" t="str">
        <f>IFERROR(IF(Loan_Not_Paid*Values_Entered,Principal,""), "")</f>
        <v/>
      </c>
      <c r="G118" s="108" t="str">
        <f>IFERROR(IF(Loan_Not_Paid*Values_Entered,Interest,""), "")</f>
        <v/>
      </c>
      <c r="H118" s="108" t="str">
        <f>IFERROR(IF(Loan_Not_Paid*Values_Entered,Ending_Balance,""), "")</f>
        <v/>
      </c>
    </row>
    <row r="119" spans="2:8" x14ac:dyDescent="0.35">
      <c r="B119" s="92" t="str">
        <f>IFERROR(IF(Loan_Not_Paid*Values_Entered,Payment_Number,""), "")</f>
        <v/>
      </c>
      <c r="C119" s="91" t="str">
        <f>IFERROR(IF(Loan_Not_Paid*Values_Entered,Payment_Date,""), "")</f>
        <v/>
      </c>
      <c r="D119" s="108" t="str">
        <f>IFERROR(IF(Loan_Not_Paid*Values_Entered,Beginning_Balance,""), "")</f>
        <v/>
      </c>
      <c r="E119" s="108" t="str">
        <f>IFERROR(IF(Loan_Not_Paid*Values_Entered,Monthly_Payment,""), "")</f>
        <v/>
      </c>
      <c r="F119" s="108" t="str">
        <f>IFERROR(IF(Loan_Not_Paid*Values_Entered,Principal,""), "")</f>
        <v/>
      </c>
      <c r="G119" s="108" t="str">
        <f>IFERROR(IF(Loan_Not_Paid*Values_Entered,Interest,""), "")</f>
        <v/>
      </c>
      <c r="H119" s="108" t="str">
        <f>IFERROR(IF(Loan_Not_Paid*Values_Entered,Ending_Balance,""), "")</f>
        <v/>
      </c>
    </row>
    <row r="120" spans="2:8" x14ac:dyDescent="0.35">
      <c r="B120" s="92" t="str">
        <f>IFERROR(IF(Loan_Not_Paid*Values_Entered,Payment_Number,""), "")</f>
        <v/>
      </c>
      <c r="C120" s="91" t="str">
        <f>IFERROR(IF(Loan_Not_Paid*Values_Entered,Payment_Date,""), "")</f>
        <v/>
      </c>
      <c r="D120" s="108" t="str">
        <f>IFERROR(IF(Loan_Not_Paid*Values_Entered,Beginning_Balance,""), "")</f>
        <v/>
      </c>
      <c r="E120" s="108" t="str">
        <f>IFERROR(IF(Loan_Not_Paid*Values_Entered,Monthly_Payment,""), "")</f>
        <v/>
      </c>
      <c r="F120" s="108" t="str">
        <f>IFERROR(IF(Loan_Not_Paid*Values_Entered,Principal,""), "")</f>
        <v/>
      </c>
      <c r="G120" s="108" t="str">
        <f>IFERROR(IF(Loan_Not_Paid*Values_Entered,Interest,""), "")</f>
        <v/>
      </c>
      <c r="H120" s="108" t="str">
        <f>IFERROR(IF(Loan_Not_Paid*Values_Entered,Ending_Balance,""), "")</f>
        <v/>
      </c>
    </row>
    <row r="121" spans="2:8" x14ac:dyDescent="0.35">
      <c r="B121" s="92" t="str">
        <f>IFERROR(IF(Loan_Not_Paid*Values_Entered,Payment_Number,""), "")</f>
        <v/>
      </c>
      <c r="C121" s="91" t="str">
        <f>IFERROR(IF(Loan_Not_Paid*Values_Entered,Payment_Date,""), "")</f>
        <v/>
      </c>
      <c r="D121" s="108" t="str">
        <f>IFERROR(IF(Loan_Not_Paid*Values_Entered,Beginning_Balance,""), "")</f>
        <v/>
      </c>
      <c r="E121" s="108" t="str">
        <f>IFERROR(IF(Loan_Not_Paid*Values_Entered,Monthly_Payment,""), "")</f>
        <v/>
      </c>
      <c r="F121" s="108" t="str">
        <f>IFERROR(IF(Loan_Not_Paid*Values_Entered,Principal,""), "")</f>
        <v/>
      </c>
      <c r="G121" s="108" t="str">
        <f>IFERROR(IF(Loan_Not_Paid*Values_Entered,Interest,""), "")</f>
        <v/>
      </c>
      <c r="H121" s="108" t="str">
        <f>IFERROR(IF(Loan_Not_Paid*Values_Entered,Ending_Balance,""), "")</f>
        <v/>
      </c>
    </row>
    <row r="122" spans="2:8" x14ac:dyDescent="0.35">
      <c r="B122" s="92" t="str">
        <f>IFERROR(IF(Loan_Not_Paid*Values_Entered,Payment_Number,""), "")</f>
        <v/>
      </c>
      <c r="C122" s="91" t="str">
        <f>IFERROR(IF(Loan_Not_Paid*Values_Entered,Payment_Date,""), "")</f>
        <v/>
      </c>
      <c r="D122" s="108" t="str">
        <f>IFERROR(IF(Loan_Not_Paid*Values_Entered,Beginning_Balance,""), "")</f>
        <v/>
      </c>
      <c r="E122" s="108" t="str">
        <f>IFERROR(IF(Loan_Not_Paid*Values_Entered,Monthly_Payment,""), "")</f>
        <v/>
      </c>
      <c r="F122" s="108" t="str">
        <f>IFERROR(IF(Loan_Not_Paid*Values_Entered,Principal,""), "")</f>
        <v/>
      </c>
      <c r="G122" s="108" t="str">
        <f>IFERROR(IF(Loan_Not_Paid*Values_Entered,Interest,""), "")</f>
        <v/>
      </c>
      <c r="H122" s="108" t="str">
        <f>IFERROR(IF(Loan_Not_Paid*Values_Entered,Ending_Balance,""), "")</f>
        <v/>
      </c>
    </row>
    <row r="123" spans="2:8" x14ac:dyDescent="0.35">
      <c r="B123" s="92" t="str">
        <f>IFERROR(IF(Loan_Not_Paid*Values_Entered,Payment_Number,""), "")</f>
        <v/>
      </c>
      <c r="C123" s="91" t="str">
        <f>IFERROR(IF(Loan_Not_Paid*Values_Entered,Payment_Date,""), "")</f>
        <v/>
      </c>
      <c r="D123" s="108" t="str">
        <f>IFERROR(IF(Loan_Not_Paid*Values_Entered,Beginning_Balance,""), "")</f>
        <v/>
      </c>
      <c r="E123" s="108" t="str">
        <f>IFERROR(IF(Loan_Not_Paid*Values_Entered,Monthly_Payment,""), "")</f>
        <v/>
      </c>
      <c r="F123" s="108" t="str">
        <f>IFERROR(IF(Loan_Not_Paid*Values_Entered,Principal,""), "")</f>
        <v/>
      </c>
      <c r="G123" s="108" t="str">
        <f>IFERROR(IF(Loan_Not_Paid*Values_Entered,Interest,""), "")</f>
        <v/>
      </c>
      <c r="H123" s="108" t="str">
        <f>IFERROR(IF(Loan_Not_Paid*Values_Entered,Ending_Balance,""), "")</f>
        <v/>
      </c>
    </row>
    <row r="124" spans="2:8" x14ac:dyDescent="0.35">
      <c r="B124" s="92" t="str">
        <f>IFERROR(IF(Loan_Not_Paid*Values_Entered,Payment_Number,""), "")</f>
        <v/>
      </c>
      <c r="C124" s="91" t="str">
        <f>IFERROR(IF(Loan_Not_Paid*Values_Entered,Payment_Date,""), "")</f>
        <v/>
      </c>
      <c r="D124" s="108" t="str">
        <f>IFERROR(IF(Loan_Not_Paid*Values_Entered,Beginning_Balance,""), "")</f>
        <v/>
      </c>
      <c r="E124" s="108" t="str">
        <f>IFERROR(IF(Loan_Not_Paid*Values_Entered,Monthly_Payment,""), "")</f>
        <v/>
      </c>
      <c r="F124" s="108" t="str">
        <f>IFERROR(IF(Loan_Not_Paid*Values_Entered,Principal,""), "")</f>
        <v/>
      </c>
      <c r="G124" s="108" t="str">
        <f>IFERROR(IF(Loan_Not_Paid*Values_Entered,Interest,""), "")</f>
        <v/>
      </c>
      <c r="H124" s="108" t="str">
        <f>IFERROR(IF(Loan_Not_Paid*Values_Entered,Ending_Balance,""), "")</f>
        <v/>
      </c>
    </row>
    <row r="125" spans="2:8" x14ac:dyDescent="0.35">
      <c r="B125" s="92" t="str">
        <f>IFERROR(IF(Loan_Not_Paid*Values_Entered,Payment_Number,""), "")</f>
        <v/>
      </c>
      <c r="C125" s="91" t="str">
        <f>IFERROR(IF(Loan_Not_Paid*Values_Entered,Payment_Date,""), "")</f>
        <v/>
      </c>
      <c r="D125" s="108" t="str">
        <f>IFERROR(IF(Loan_Not_Paid*Values_Entered,Beginning_Balance,""), "")</f>
        <v/>
      </c>
      <c r="E125" s="108" t="str">
        <f>IFERROR(IF(Loan_Not_Paid*Values_Entered,Monthly_Payment,""), "")</f>
        <v/>
      </c>
      <c r="F125" s="108" t="str">
        <f>IFERROR(IF(Loan_Not_Paid*Values_Entered,Principal,""), "")</f>
        <v/>
      </c>
      <c r="G125" s="108" t="str">
        <f>IFERROR(IF(Loan_Not_Paid*Values_Entered,Interest,""), "")</f>
        <v/>
      </c>
      <c r="H125" s="108" t="str">
        <f>IFERROR(IF(Loan_Not_Paid*Values_Entered,Ending_Balance,""), "")</f>
        <v/>
      </c>
    </row>
    <row r="126" spans="2:8" x14ac:dyDescent="0.35">
      <c r="B126" s="92" t="str">
        <f>IFERROR(IF(Loan_Not_Paid*Values_Entered,Payment_Number,""), "")</f>
        <v/>
      </c>
      <c r="C126" s="91" t="str">
        <f>IFERROR(IF(Loan_Not_Paid*Values_Entered,Payment_Date,""), "")</f>
        <v/>
      </c>
      <c r="D126" s="108" t="str">
        <f>IFERROR(IF(Loan_Not_Paid*Values_Entered,Beginning_Balance,""), "")</f>
        <v/>
      </c>
      <c r="E126" s="108" t="str">
        <f>IFERROR(IF(Loan_Not_Paid*Values_Entered,Monthly_Payment,""), "")</f>
        <v/>
      </c>
      <c r="F126" s="108" t="str">
        <f>IFERROR(IF(Loan_Not_Paid*Values_Entered,Principal,""), "")</f>
        <v/>
      </c>
      <c r="G126" s="108" t="str">
        <f>IFERROR(IF(Loan_Not_Paid*Values_Entered,Interest,""), "")</f>
        <v/>
      </c>
      <c r="H126" s="108" t="str">
        <f>IFERROR(IF(Loan_Not_Paid*Values_Entered,Ending_Balance,""), "")</f>
        <v/>
      </c>
    </row>
    <row r="127" spans="2:8" x14ac:dyDescent="0.35">
      <c r="B127" s="92" t="str">
        <f>IFERROR(IF(Loan_Not_Paid*Values_Entered,Payment_Number,""), "")</f>
        <v/>
      </c>
      <c r="C127" s="91" t="str">
        <f>IFERROR(IF(Loan_Not_Paid*Values_Entered,Payment_Date,""), "")</f>
        <v/>
      </c>
      <c r="D127" s="108" t="str">
        <f>IFERROR(IF(Loan_Not_Paid*Values_Entered,Beginning_Balance,""), "")</f>
        <v/>
      </c>
      <c r="E127" s="108" t="str">
        <f>IFERROR(IF(Loan_Not_Paid*Values_Entered,Monthly_Payment,""), "")</f>
        <v/>
      </c>
      <c r="F127" s="108" t="str">
        <f>IFERROR(IF(Loan_Not_Paid*Values_Entered,Principal,""), "")</f>
        <v/>
      </c>
      <c r="G127" s="108" t="str">
        <f>IFERROR(IF(Loan_Not_Paid*Values_Entered,Interest,""), "")</f>
        <v/>
      </c>
      <c r="H127" s="108" t="str">
        <f>IFERROR(IF(Loan_Not_Paid*Values_Entered,Ending_Balance,""), "")</f>
        <v/>
      </c>
    </row>
    <row r="128" spans="2:8" x14ac:dyDescent="0.35">
      <c r="B128" s="92" t="str">
        <f>IFERROR(IF(Loan_Not_Paid*Values_Entered,Payment_Number,""), "")</f>
        <v/>
      </c>
      <c r="C128" s="91" t="str">
        <f>IFERROR(IF(Loan_Not_Paid*Values_Entered,Payment_Date,""), "")</f>
        <v/>
      </c>
      <c r="D128" s="108" t="str">
        <f>IFERROR(IF(Loan_Not_Paid*Values_Entered,Beginning_Balance,""), "")</f>
        <v/>
      </c>
      <c r="E128" s="108" t="str">
        <f>IFERROR(IF(Loan_Not_Paid*Values_Entered,Monthly_Payment,""), "")</f>
        <v/>
      </c>
      <c r="F128" s="108" t="str">
        <f>IFERROR(IF(Loan_Not_Paid*Values_Entered,Principal,""), "")</f>
        <v/>
      </c>
      <c r="G128" s="108" t="str">
        <f>IFERROR(IF(Loan_Not_Paid*Values_Entered,Interest,""), "")</f>
        <v/>
      </c>
      <c r="H128" s="108" t="str">
        <f>IFERROR(IF(Loan_Not_Paid*Values_Entered,Ending_Balance,""), "")</f>
        <v/>
      </c>
    </row>
    <row r="129" spans="2:8" x14ac:dyDescent="0.35">
      <c r="B129" s="92" t="str">
        <f>IFERROR(IF(Loan_Not_Paid*Values_Entered,Payment_Number,""), "")</f>
        <v/>
      </c>
      <c r="C129" s="91" t="str">
        <f>IFERROR(IF(Loan_Not_Paid*Values_Entered,Payment_Date,""), "")</f>
        <v/>
      </c>
      <c r="D129" s="108" t="str">
        <f>IFERROR(IF(Loan_Not_Paid*Values_Entered,Beginning_Balance,""), "")</f>
        <v/>
      </c>
      <c r="E129" s="108" t="str">
        <f>IFERROR(IF(Loan_Not_Paid*Values_Entered,Monthly_Payment,""), "")</f>
        <v/>
      </c>
      <c r="F129" s="108" t="str">
        <f>IFERROR(IF(Loan_Not_Paid*Values_Entered,Principal,""), "")</f>
        <v/>
      </c>
      <c r="G129" s="108" t="str">
        <f>IFERROR(IF(Loan_Not_Paid*Values_Entered,Interest,""), "")</f>
        <v/>
      </c>
      <c r="H129" s="108" t="str">
        <f>IFERROR(IF(Loan_Not_Paid*Values_Entered,Ending_Balance,""), "")</f>
        <v/>
      </c>
    </row>
    <row r="130" spans="2:8" x14ac:dyDescent="0.35">
      <c r="B130" s="92" t="str">
        <f>IFERROR(IF(Loan_Not_Paid*Values_Entered,Payment_Number,""), "")</f>
        <v/>
      </c>
      <c r="C130" s="91" t="str">
        <f>IFERROR(IF(Loan_Not_Paid*Values_Entered,Payment_Date,""), "")</f>
        <v/>
      </c>
      <c r="D130" s="108" t="str">
        <f>IFERROR(IF(Loan_Not_Paid*Values_Entered,Beginning_Balance,""), "")</f>
        <v/>
      </c>
      <c r="E130" s="108" t="str">
        <f>IFERROR(IF(Loan_Not_Paid*Values_Entered,Monthly_Payment,""), "")</f>
        <v/>
      </c>
      <c r="F130" s="108" t="str">
        <f>IFERROR(IF(Loan_Not_Paid*Values_Entered,Principal,""), "")</f>
        <v/>
      </c>
      <c r="G130" s="108" t="str">
        <f>IFERROR(IF(Loan_Not_Paid*Values_Entered,Interest,""), "")</f>
        <v/>
      </c>
      <c r="H130" s="108" t="str">
        <f>IFERROR(IF(Loan_Not_Paid*Values_Entered,Ending_Balance,""), "")</f>
        <v/>
      </c>
    </row>
    <row r="131" spans="2:8" x14ac:dyDescent="0.35">
      <c r="B131" s="92" t="str">
        <f>IFERROR(IF(Loan_Not_Paid*Values_Entered,Payment_Number,""), "")</f>
        <v/>
      </c>
      <c r="C131" s="91" t="str">
        <f>IFERROR(IF(Loan_Not_Paid*Values_Entered,Payment_Date,""), "")</f>
        <v/>
      </c>
      <c r="D131" s="108" t="str">
        <f>IFERROR(IF(Loan_Not_Paid*Values_Entered,Beginning_Balance,""), "")</f>
        <v/>
      </c>
      <c r="E131" s="108" t="str">
        <f>IFERROR(IF(Loan_Not_Paid*Values_Entered,Monthly_Payment,""), "")</f>
        <v/>
      </c>
      <c r="F131" s="108" t="str">
        <f>IFERROR(IF(Loan_Not_Paid*Values_Entered,Principal,""), "")</f>
        <v/>
      </c>
      <c r="G131" s="108" t="str">
        <f>IFERROR(IF(Loan_Not_Paid*Values_Entered,Interest,""), "")</f>
        <v/>
      </c>
      <c r="H131" s="108" t="str">
        <f>IFERROR(IF(Loan_Not_Paid*Values_Entered,Ending_Balance,""), "")</f>
        <v/>
      </c>
    </row>
    <row r="132" spans="2:8" x14ac:dyDescent="0.35">
      <c r="B132" s="92" t="str">
        <f>IFERROR(IF(Loan_Not_Paid*Values_Entered,Payment_Number,""), "")</f>
        <v/>
      </c>
      <c r="C132" s="91" t="str">
        <f>IFERROR(IF(Loan_Not_Paid*Values_Entered,Payment_Date,""), "")</f>
        <v/>
      </c>
      <c r="D132" s="108" t="str">
        <f>IFERROR(IF(Loan_Not_Paid*Values_Entered,Beginning_Balance,""), "")</f>
        <v/>
      </c>
      <c r="E132" s="108" t="str">
        <f>IFERROR(IF(Loan_Not_Paid*Values_Entered,Monthly_Payment,""), "")</f>
        <v/>
      </c>
      <c r="F132" s="108" t="str">
        <f>IFERROR(IF(Loan_Not_Paid*Values_Entered,Principal,""), "")</f>
        <v/>
      </c>
      <c r="G132" s="108" t="str">
        <f>IFERROR(IF(Loan_Not_Paid*Values_Entered,Interest,""), "")</f>
        <v/>
      </c>
      <c r="H132" s="108" t="str">
        <f>IFERROR(IF(Loan_Not_Paid*Values_Entered,Ending_Balance,""), "")</f>
        <v/>
      </c>
    </row>
    <row r="133" spans="2:8" x14ac:dyDescent="0.35">
      <c r="B133" s="92" t="str">
        <f>IFERROR(IF(Loan_Not_Paid*Values_Entered,Payment_Number,""), "")</f>
        <v/>
      </c>
      <c r="C133" s="91" t="str">
        <f>IFERROR(IF(Loan_Not_Paid*Values_Entered,Payment_Date,""), "")</f>
        <v/>
      </c>
      <c r="D133" s="108" t="str">
        <f>IFERROR(IF(Loan_Not_Paid*Values_Entered,Beginning_Balance,""), "")</f>
        <v/>
      </c>
      <c r="E133" s="108" t="str">
        <f>IFERROR(IF(Loan_Not_Paid*Values_Entered,Monthly_Payment,""), "")</f>
        <v/>
      </c>
      <c r="F133" s="108" t="str">
        <f>IFERROR(IF(Loan_Not_Paid*Values_Entered,Principal,""), "")</f>
        <v/>
      </c>
      <c r="G133" s="108" t="str">
        <f>IFERROR(IF(Loan_Not_Paid*Values_Entered,Interest,""), "")</f>
        <v/>
      </c>
      <c r="H133" s="108" t="str">
        <f>IFERROR(IF(Loan_Not_Paid*Values_Entered,Ending_Balance,""), "")</f>
        <v/>
      </c>
    </row>
    <row r="134" spans="2:8" x14ac:dyDescent="0.35">
      <c r="B134" s="92" t="str">
        <f>IFERROR(IF(Loan_Not_Paid*Values_Entered,Payment_Number,""), "")</f>
        <v/>
      </c>
      <c r="C134" s="91" t="str">
        <f>IFERROR(IF(Loan_Not_Paid*Values_Entered,Payment_Date,""), "")</f>
        <v/>
      </c>
      <c r="D134" s="108" t="str">
        <f>IFERROR(IF(Loan_Not_Paid*Values_Entered,Beginning_Balance,""), "")</f>
        <v/>
      </c>
      <c r="E134" s="108" t="str">
        <f>IFERROR(IF(Loan_Not_Paid*Values_Entered,Monthly_Payment,""), "")</f>
        <v/>
      </c>
      <c r="F134" s="108" t="str">
        <f>IFERROR(IF(Loan_Not_Paid*Values_Entered,Principal,""), "")</f>
        <v/>
      </c>
      <c r="G134" s="108" t="str">
        <f>IFERROR(IF(Loan_Not_Paid*Values_Entered,Interest,""), "")</f>
        <v/>
      </c>
      <c r="H134" s="108" t="str">
        <f>IFERROR(IF(Loan_Not_Paid*Values_Entered,Ending_Balance,""), "")</f>
        <v/>
      </c>
    </row>
    <row r="135" spans="2:8" x14ac:dyDescent="0.35">
      <c r="B135" s="92" t="str">
        <f>IFERROR(IF(Loan_Not_Paid*Values_Entered,Payment_Number,""), "")</f>
        <v/>
      </c>
      <c r="C135" s="91" t="str">
        <f>IFERROR(IF(Loan_Not_Paid*Values_Entered,Payment_Date,""), "")</f>
        <v/>
      </c>
      <c r="D135" s="108" t="str">
        <f>IFERROR(IF(Loan_Not_Paid*Values_Entered,Beginning_Balance,""), "")</f>
        <v/>
      </c>
      <c r="E135" s="108" t="str">
        <f>IFERROR(IF(Loan_Not_Paid*Values_Entered,Monthly_Payment,""), "")</f>
        <v/>
      </c>
      <c r="F135" s="108" t="str">
        <f>IFERROR(IF(Loan_Not_Paid*Values_Entered,Principal,""), "")</f>
        <v/>
      </c>
      <c r="G135" s="108" t="str">
        <f>IFERROR(IF(Loan_Not_Paid*Values_Entered,Interest,""), "")</f>
        <v/>
      </c>
      <c r="H135" s="108" t="str">
        <f>IFERROR(IF(Loan_Not_Paid*Values_Entered,Ending_Balance,""), "")</f>
        <v/>
      </c>
    </row>
    <row r="136" spans="2:8" x14ac:dyDescent="0.35">
      <c r="B136" s="92" t="str">
        <f>IFERROR(IF(Loan_Not_Paid*Values_Entered,Payment_Number,""), "")</f>
        <v/>
      </c>
      <c r="C136" s="91" t="str">
        <f>IFERROR(IF(Loan_Not_Paid*Values_Entered,Payment_Date,""), "")</f>
        <v/>
      </c>
      <c r="D136" s="108" t="str">
        <f>IFERROR(IF(Loan_Not_Paid*Values_Entered,Beginning_Balance,""), "")</f>
        <v/>
      </c>
      <c r="E136" s="108" t="str">
        <f>IFERROR(IF(Loan_Not_Paid*Values_Entered,Monthly_Payment,""), "")</f>
        <v/>
      </c>
      <c r="F136" s="108" t="str">
        <f>IFERROR(IF(Loan_Not_Paid*Values_Entered,Principal,""), "")</f>
        <v/>
      </c>
      <c r="G136" s="108" t="str">
        <f>IFERROR(IF(Loan_Not_Paid*Values_Entered,Interest,""), "")</f>
        <v/>
      </c>
      <c r="H136" s="108" t="str">
        <f>IFERROR(IF(Loan_Not_Paid*Values_Entered,Ending_Balance,""), "")</f>
        <v/>
      </c>
    </row>
    <row r="137" spans="2:8" x14ac:dyDescent="0.35">
      <c r="B137" s="92" t="str">
        <f>IFERROR(IF(Loan_Not_Paid*Values_Entered,Payment_Number,""), "")</f>
        <v/>
      </c>
      <c r="C137" s="91" t="str">
        <f>IFERROR(IF(Loan_Not_Paid*Values_Entered,Payment_Date,""), "")</f>
        <v/>
      </c>
      <c r="D137" s="108" t="str">
        <f>IFERROR(IF(Loan_Not_Paid*Values_Entered,Beginning_Balance,""), "")</f>
        <v/>
      </c>
      <c r="E137" s="108" t="str">
        <f>IFERROR(IF(Loan_Not_Paid*Values_Entered,Monthly_Payment,""), "")</f>
        <v/>
      </c>
      <c r="F137" s="108" t="str">
        <f>IFERROR(IF(Loan_Not_Paid*Values_Entered,Principal,""), "")</f>
        <v/>
      </c>
      <c r="G137" s="108" t="str">
        <f>IFERROR(IF(Loan_Not_Paid*Values_Entered,Interest,""), "")</f>
        <v/>
      </c>
      <c r="H137" s="108" t="str">
        <f>IFERROR(IF(Loan_Not_Paid*Values_Entered,Ending_Balance,""), "")</f>
        <v/>
      </c>
    </row>
    <row r="138" spans="2:8" x14ac:dyDescent="0.35">
      <c r="B138" s="92" t="str">
        <f>IFERROR(IF(Loan_Not_Paid*Values_Entered,Payment_Number,""), "")</f>
        <v/>
      </c>
      <c r="C138" s="91" t="str">
        <f>IFERROR(IF(Loan_Not_Paid*Values_Entered,Payment_Date,""), "")</f>
        <v/>
      </c>
      <c r="D138" s="108" t="str">
        <f>IFERROR(IF(Loan_Not_Paid*Values_Entered,Beginning_Balance,""), "")</f>
        <v/>
      </c>
      <c r="E138" s="108" t="str">
        <f>IFERROR(IF(Loan_Not_Paid*Values_Entered,Monthly_Payment,""), "")</f>
        <v/>
      </c>
      <c r="F138" s="108" t="str">
        <f>IFERROR(IF(Loan_Not_Paid*Values_Entered,Principal,""), "")</f>
        <v/>
      </c>
      <c r="G138" s="108" t="str">
        <f>IFERROR(IF(Loan_Not_Paid*Values_Entered,Interest,""), "")</f>
        <v/>
      </c>
      <c r="H138" s="108" t="str">
        <f>IFERROR(IF(Loan_Not_Paid*Values_Entered,Ending_Balance,""), "")</f>
        <v/>
      </c>
    </row>
    <row r="139" spans="2:8" x14ac:dyDescent="0.35">
      <c r="B139" s="92" t="str">
        <f>IFERROR(IF(Loan_Not_Paid*Values_Entered,Payment_Number,""), "")</f>
        <v/>
      </c>
      <c r="C139" s="91" t="str">
        <f>IFERROR(IF(Loan_Not_Paid*Values_Entered,Payment_Date,""), "")</f>
        <v/>
      </c>
      <c r="D139" s="108" t="str">
        <f>IFERROR(IF(Loan_Not_Paid*Values_Entered,Beginning_Balance,""), "")</f>
        <v/>
      </c>
      <c r="E139" s="108" t="str">
        <f>IFERROR(IF(Loan_Not_Paid*Values_Entered,Monthly_Payment,""), "")</f>
        <v/>
      </c>
      <c r="F139" s="108" t="str">
        <f>IFERROR(IF(Loan_Not_Paid*Values_Entered,Principal,""), "")</f>
        <v/>
      </c>
      <c r="G139" s="108" t="str">
        <f>IFERROR(IF(Loan_Not_Paid*Values_Entered,Interest,""), "")</f>
        <v/>
      </c>
      <c r="H139" s="108" t="str">
        <f>IFERROR(IF(Loan_Not_Paid*Values_Entered,Ending_Balance,""), "")</f>
        <v/>
      </c>
    </row>
    <row r="140" spans="2:8" x14ac:dyDescent="0.35">
      <c r="B140" s="92" t="str">
        <f>IFERROR(IF(Loan_Not_Paid*Values_Entered,Payment_Number,""), "")</f>
        <v/>
      </c>
      <c r="C140" s="91" t="str">
        <f>IFERROR(IF(Loan_Not_Paid*Values_Entered,Payment_Date,""), "")</f>
        <v/>
      </c>
      <c r="D140" s="108" t="str">
        <f>IFERROR(IF(Loan_Not_Paid*Values_Entered,Beginning_Balance,""), "")</f>
        <v/>
      </c>
      <c r="E140" s="108" t="str">
        <f>IFERROR(IF(Loan_Not_Paid*Values_Entered,Monthly_Payment,""), "")</f>
        <v/>
      </c>
      <c r="F140" s="108" t="str">
        <f>IFERROR(IF(Loan_Not_Paid*Values_Entered,Principal,""), "")</f>
        <v/>
      </c>
      <c r="G140" s="108" t="str">
        <f>IFERROR(IF(Loan_Not_Paid*Values_Entered,Interest,""), "")</f>
        <v/>
      </c>
      <c r="H140" s="108" t="str">
        <f>IFERROR(IF(Loan_Not_Paid*Values_Entered,Ending_Balance,""), "")</f>
        <v/>
      </c>
    </row>
    <row r="141" spans="2:8" x14ac:dyDescent="0.35">
      <c r="B141" s="92" t="str">
        <f>IFERROR(IF(Loan_Not_Paid*Values_Entered,Payment_Number,""), "")</f>
        <v/>
      </c>
      <c r="C141" s="91" t="str">
        <f>IFERROR(IF(Loan_Not_Paid*Values_Entered,Payment_Date,""), "")</f>
        <v/>
      </c>
      <c r="D141" s="108" t="str">
        <f>IFERROR(IF(Loan_Not_Paid*Values_Entered,Beginning_Balance,""), "")</f>
        <v/>
      </c>
      <c r="E141" s="108" t="str">
        <f>IFERROR(IF(Loan_Not_Paid*Values_Entered,Monthly_Payment,""), "")</f>
        <v/>
      </c>
      <c r="F141" s="108" t="str">
        <f>IFERROR(IF(Loan_Not_Paid*Values_Entered,Principal,""), "")</f>
        <v/>
      </c>
      <c r="G141" s="108" t="str">
        <f>IFERROR(IF(Loan_Not_Paid*Values_Entered,Interest,""), "")</f>
        <v/>
      </c>
      <c r="H141" s="108" t="str">
        <f>IFERROR(IF(Loan_Not_Paid*Values_Entered,Ending_Balance,""), "")</f>
        <v/>
      </c>
    </row>
    <row r="142" spans="2:8" x14ac:dyDescent="0.35">
      <c r="B142" s="92" t="str">
        <f>IFERROR(IF(Loan_Not_Paid*Values_Entered,Payment_Number,""), "")</f>
        <v/>
      </c>
      <c r="C142" s="91" t="str">
        <f>IFERROR(IF(Loan_Not_Paid*Values_Entered,Payment_Date,""), "")</f>
        <v/>
      </c>
      <c r="D142" s="108" t="str">
        <f>IFERROR(IF(Loan_Not_Paid*Values_Entered,Beginning_Balance,""), "")</f>
        <v/>
      </c>
      <c r="E142" s="108" t="str">
        <f>IFERROR(IF(Loan_Not_Paid*Values_Entered,Monthly_Payment,""), "")</f>
        <v/>
      </c>
      <c r="F142" s="108" t="str">
        <f>IFERROR(IF(Loan_Not_Paid*Values_Entered,Principal,""), "")</f>
        <v/>
      </c>
      <c r="G142" s="108" t="str">
        <f>IFERROR(IF(Loan_Not_Paid*Values_Entered,Interest,""), "")</f>
        <v/>
      </c>
      <c r="H142" s="108" t="str">
        <f>IFERROR(IF(Loan_Not_Paid*Values_Entered,Ending_Balance,""), "")</f>
        <v/>
      </c>
    </row>
    <row r="143" spans="2:8" x14ac:dyDescent="0.35">
      <c r="B143" s="92" t="str">
        <f>IFERROR(IF(Loan_Not_Paid*Values_Entered,Payment_Number,""), "")</f>
        <v/>
      </c>
      <c r="C143" s="91" t="str">
        <f>IFERROR(IF(Loan_Not_Paid*Values_Entered,Payment_Date,""), "")</f>
        <v/>
      </c>
      <c r="D143" s="108" t="str">
        <f>IFERROR(IF(Loan_Not_Paid*Values_Entered,Beginning_Balance,""), "")</f>
        <v/>
      </c>
      <c r="E143" s="108" t="str">
        <f>IFERROR(IF(Loan_Not_Paid*Values_Entered,Monthly_Payment,""), "")</f>
        <v/>
      </c>
      <c r="F143" s="108" t="str">
        <f>IFERROR(IF(Loan_Not_Paid*Values_Entered,Principal,""), "")</f>
        <v/>
      </c>
      <c r="G143" s="108" t="str">
        <f>IFERROR(IF(Loan_Not_Paid*Values_Entered,Interest,""), "")</f>
        <v/>
      </c>
      <c r="H143" s="108" t="str">
        <f>IFERROR(IF(Loan_Not_Paid*Values_Entered,Ending_Balance,""), "")</f>
        <v/>
      </c>
    </row>
    <row r="144" spans="2:8" x14ac:dyDescent="0.35">
      <c r="B144" s="92" t="str">
        <f>IFERROR(IF(Loan_Not_Paid*Values_Entered,Payment_Number,""), "")</f>
        <v/>
      </c>
      <c r="C144" s="91" t="str">
        <f>IFERROR(IF(Loan_Not_Paid*Values_Entered,Payment_Date,""), "")</f>
        <v/>
      </c>
      <c r="D144" s="108" t="str">
        <f>IFERROR(IF(Loan_Not_Paid*Values_Entered,Beginning_Balance,""), "")</f>
        <v/>
      </c>
      <c r="E144" s="108" t="str">
        <f>IFERROR(IF(Loan_Not_Paid*Values_Entered,Monthly_Payment,""), "")</f>
        <v/>
      </c>
      <c r="F144" s="108" t="str">
        <f>IFERROR(IF(Loan_Not_Paid*Values_Entered,Principal,""), "")</f>
        <v/>
      </c>
      <c r="G144" s="108" t="str">
        <f>IFERROR(IF(Loan_Not_Paid*Values_Entered,Interest,""), "")</f>
        <v/>
      </c>
      <c r="H144" s="108" t="str">
        <f>IFERROR(IF(Loan_Not_Paid*Values_Entered,Ending_Balance,""), "")</f>
        <v/>
      </c>
    </row>
    <row r="145" spans="2:8" x14ac:dyDescent="0.35">
      <c r="B145" s="92" t="str">
        <f>IFERROR(IF(Loan_Not_Paid*Values_Entered,Payment_Number,""), "")</f>
        <v/>
      </c>
      <c r="C145" s="91" t="str">
        <f>IFERROR(IF(Loan_Not_Paid*Values_Entered,Payment_Date,""), "")</f>
        <v/>
      </c>
      <c r="D145" s="108" t="str">
        <f>IFERROR(IF(Loan_Not_Paid*Values_Entered,Beginning_Balance,""), "")</f>
        <v/>
      </c>
      <c r="E145" s="108" t="str">
        <f>IFERROR(IF(Loan_Not_Paid*Values_Entered,Monthly_Payment,""), "")</f>
        <v/>
      </c>
      <c r="F145" s="108" t="str">
        <f>IFERROR(IF(Loan_Not_Paid*Values_Entered,Principal,""), "")</f>
        <v/>
      </c>
      <c r="G145" s="108" t="str">
        <f>IFERROR(IF(Loan_Not_Paid*Values_Entered,Interest,""), "")</f>
        <v/>
      </c>
      <c r="H145" s="108" t="str">
        <f>IFERROR(IF(Loan_Not_Paid*Values_Entered,Ending_Balance,""), "")</f>
        <v/>
      </c>
    </row>
    <row r="146" spans="2:8" x14ac:dyDescent="0.35">
      <c r="B146" s="92" t="str">
        <f>IFERROR(IF(Loan_Not_Paid*Values_Entered,Payment_Number,""), "")</f>
        <v/>
      </c>
      <c r="C146" s="91" t="str">
        <f>IFERROR(IF(Loan_Not_Paid*Values_Entered,Payment_Date,""), "")</f>
        <v/>
      </c>
      <c r="D146" s="108" t="str">
        <f>IFERROR(IF(Loan_Not_Paid*Values_Entered,Beginning_Balance,""), "")</f>
        <v/>
      </c>
      <c r="E146" s="108" t="str">
        <f>IFERROR(IF(Loan_Not_Paid*Values_Entered,Monthly_Payment,""), "")</f>
        <v/>
      </c>
      <c r="F146" s="108" t="str">
        <f>IFERROR(IF(Loan_Not_Paid*Values_Entered,Principal,""), "")</f>
        <v/>
      </c>
      <c r="G146" s="108" t="str">
        <f>IFERROR(IF(Loan_Not_Paid*Values_Entered,Interest,""), "")</f>
        <v/>
      </c>
      <c r="H146" s="108" t="str">
        <f>IFERROR(IF(Loan_Not_Paid*Values_Entered,Ending_Balance,""), "")</f>
        <v/>
      </c>
    </row>
    <row r="147" spans="2:8" x14ac:dyDescent="0.35">
      <c r="B147" s="92" t="str">
        <f>IFERROR(IF(Loan_Not_Paid*Values_Entered,Payment_Number,""), "")</f>
        <v/>
      </c>
      <c r="C147" s="91" t="str">
        <f>IFERROR(IF(Loan_Not_Paid*Values_Entered,Payment_Date,""), "")</f>
        <v/>
      </c>
      <c r="D147" s="108" t="str">
        <f>IFERROR(IF(Loan_Not_Paid*Values_Entered,Beginning_Balance,""), "")</f>
        <v/>
      </c>
      <c r="E147" s="108" t="str">
        <f>IFERROR(IF(Loan_Not_Paid*Values_Entered,Monthly_Payment,""), "")</f>
        <v/>
      </c>
      <c r="F147" s="108" t="str">
        <f>IFERROR(IF(Loan_Not_Paid*Values_Entered,Principal,""), "")</f>
        <v/>
      </c>
      <c r="G147" s="108" t="str">
        <f>IFERROR(IF(Loan_Not_Paid*Values_Entered,Interest,""), "")</f>
        <v/>
      </c>
      <c r="H147" s="108" t="str">
        <f>IFERROR(IF(Loan_Not_Paid*Values_Entered,Ending_Balance,""), "")</f>
        <v/>
      </c>
    </row>
    <row r="148" spans="2:8" x14ac:dyDescent="0.35">
      <c r="B148" s="92" t="str">
        <f>IFERROR(IF(Loan_Not_Paid*Values_Entered,Payment_Number,""), "")</f>
        <v/>
      </c>
      <c r="C148" s="91" t="str">
        <f>IFERROR(IF(Loan_Not_Paid*Values_Entered,Payment_Date,""), "")</f>
        <v/>
      </c>
      <c r="D148" s="108" t="str">
        <f>IFERROR(IF(Loan_Not_Paid*Values_Entered,Beginning_Balance,""), "")</f>
        <v/>
      </c>
      <c r="E148" s="108" t="str">
        <f>IFERROR(IF(Loan_Not_Paid*Values_Entered,Monthly_Payment,""), "")</f>
        <v/>
      </c>
      <c r="F148" s="108" t="str">
        <f>IFERROR(IF(Loan_Not_Paid*Values_Entered,Principal,""), "")</f>
        <v/>
      </c>
      <c r="G148" s="108" t="str">
        <f>IFERROR(IF(Loan_Not_Paid*Values_Entered,Interest,""), "")</f>
        <v/>
      </c>
      <c r="H148" s="108" t="str">
        <f>IFERROR(IF(Loan_Not_Paid*Values_Entered,Ending_Balance,""), "")</f>
        <v/>
      </c>
    </row>
    <row r="149" spans="2:8" x14ac:dyDescent="0.35">
      <c r="B149" s="92" t="str">
        <f>IFERROR(IF(Loan_Not_Paid*Values_Entered,Payment_Number,""), "")</f>
        <v/>
      </c>
      <c r="C149" s="91" t="str">
        <f>IFERROR(IF(Loan_Not_Paid*Values_Entered,Payment_Date,""), "")</f>
        <v/>
      </c>
      <c r="D149" s="108" t="str">
        <f>IFERROR(IF(Loan_Not_Paid*Values_Entered,Beginning_Balance,""), "")</f>
        <v/>
      </c>
      <c r="E149" s="108" t="str">
        <f>IFERROR(IF(Loan_Not_Paid*Values_Entered,Monthly_Payment,""), "")</f>
        <v/>
      </c>
      <c r="F149" s="108" t="str">
        <f>IFERROR(IF(Loan_Not_Paid*Values_Entered,Principal,""), "")</f>
        <v/>
      </c>
      <c r="G149" s="108" t="str">
        <f>IFERROR(IF(Loan_Not_Paid*Values_Entered,Interest,""), "")</f>
        <v/>
      </c>
      <c r="H149" s="108" t="str">
        <f>IFERROR(IF(Loan_Not_Paid*Values_Entered,Ending_Balance,""), "")</f>
        <v/>
      </c>
    </row>
    <row r="150" spans="2:8" x14ac:dyDescent="0.35">
      <c r="B150" s="92" t="str">
        <f>IFERROR(IF(Loan_Not_Paid*Values_Entered,Payment_Number,""), "")</f>
        <v/>
      </c>
      <c r="C150" s="91" t="str">
        <f>IFERROR(IF(Loan_Not_Paid*Values_Entered,Payment_Date,""), "")</f>
        <v/>
      </c>
      <c r="D150" s="108" t="str">
        <f>IFERROR(IF(Loan_Not_Paid*Values_Entered,Beginning_Balance,""), "")</f>
        <v/>
      </c>
      <c r="E150" s="108" t="str">
        <f>IFERROR(IF(Loan_Not_Paid*Values_Entered,Monthly_Payment,""), "")</f>
        <v/>
      </c>
      <c r="F150" s="108" t="str">
        <f>IFERROR(IF(Loan_Not_Paid*Values_Entered,Principal,""), "")</f>
        <v/>
      </c>
      <c r="G150" s="108" t="str">
        <f>IFERROR(IF(Loan_Not_Paid*Values_Entered,Interest,""), "")</f>
        <v/>
      </c>
      <c r="H150" s="108" t="str">
        <f>IFERROR(IF(Loan_Not_Paid*Values_Entered,Ending_Balance,""), "")</f>
        <v/>
      </c>
    </row>
    <row r="151" spans="2:8" x14ac:dyDescent="0.35">
      <c r="B151" s="92" t="str">
        <f>IFERROR(IF(Loan_Not_Paid*Values_Entered,Payment_Number,""), "")</f>
        <v/>
      </c>
      <c r="C151" s="91" t="str">
        <f>IFERROR(IF(Loan_Not_Paid*Values_Entered,Payment_Date,""), "")</f>
        <v/>
      </c>
      <c r="D151" s="108" t="str">
        <f>IFERROR(IF(Loan_Not_Paid*Values_Entered,Beginning_Balance,""), "")</f>
        <v/>
      </c>
      <c r="E151" s="108" t="str">
        <f>IFERROR(IF(Loan_Not_Paid*Values_Entered,Monthly_Payment,""), "")</f>
        <v/>
      </c>
      <c r="F151" s="108" t="str">
        <f>IFERROR(IF(Loan_Not_Paid*Values_Entered,Principal,""), "")</f>
        <v/>
      </c>
      <c r="G151" s="108" t="str">
        <f>IFERROR(IF(Loan_Not_Paid*Values_Entered,Interest,""), "")</f>
        <v/>
      </c>
      <c r="H151" s="108" t="str">
        <f>IFERROR(IF(Loan_Not_Paid*Values_Entered,Ending_Balance,""), "")</f>
        <v/>
      </c>
    </row>
    <row r="152" spans="2:8" x14ac:dyDescent="0.35">
      <c r="B152" s="92" t="str">
        <f>IFERROR(IF(Loan_Not_Paid*Values_Entered,Payment_Number,""), "")</f>
        <v/>
      </c>
      <c r="C152" s="91" t="str">
        <f>IFERROR(IF(Loan_Not_Paid*Values_Entered,Payment_Date,""), "")</f>
        <v/>
      </c>
      <c r="D152" s="108" t="str">
        <f>IFERROR(IF(Loan_Not_Paid*Values_Entered,Beginning_Balance,""), "")</f>
        <v/>
      </c>
      <c r="E152" s="108" t="str">
        <f>IFERROR(IF(Loan_Not_Paid*Values_Entered,Monthly_Payment,""), "")</f>
        <v/>
      </c>
      <c r="F152" s="108" t="str">
        <f>IFERROR(IF(Loan_Not_Paid*Values_Entered,Principal,""), "")</f>
        <v/>
      </c>
      <c r="G152" s="108" t="str">
        <f>IFERROR(IF(Loan_Not_Paid*Values_Entered,Interest,""), "")</f>
        <v/>
      </c>
      <c r="H152" s="108" t="str">
        <f>IFERROR(IF(Loan_Not_Paid*Values_Entered,Ending_Balance,""), "")</f>
        <v/>
      </c>
    </row>
    <row r="153" spans="2:8" x14ac:dyDescent="0.35">
      <c r="B153" s="92" t="str">
        <f>IFERROR(IF(Loan_Not_Paid*Values_Entered,Payment_Number,""), "")</f>
        <v/>
      </c>
      <c r="C153" s="91" t="str">
        <f>IFERROR(IF(Loan_Not_Paid*Values_Entered,Payment_Date,""), "")</f>
        <v/>
      </c>
      <c r="D153" s="108" t="str">
        <f>IFERROR(IF(Loan_Not_Paid*Values_Entered,Beginning_Balance,""), "")</f>
        <v/>
      </c>
      <c r="E153" s="108" t="str">
        <f>IFERROR(IF(Loan_Not_Paid*Values_Entered,Monthly_Payment,""), "")</f>
        <v/>
      </c>
      <c r="F153" s="108" t="str">
        <f>IFERROR(IF(Loan_Not_Paid*Values_Entered,Principal,""), "")</f>
        <v/>
      </c>
      <c r="G153" s="108" t="str">
        <f>IFERROR(IF(Loan_Not_Paid*Values_Entered,Interest,""), "")</f>
        <v/>
      </c>
      <c r="H153" s="108" t="str">
        <f>IFERROR(IF(Loan_Not_Paid*Values_Entered,Ending_Balance,""), "")</f>
        <v/>
      </c>
    </row>
    <row r="154" spans="2:8" x14ac:dyDescent="0.35">
      <c r="B154" s="92" t="str">
        <f>IFERROR(IF(Loan_Not_Paid*Values_Entered,Payment_Number,""), "")</f>
        <v/>
      </c>
      <c r="C154" s="91" t="str">
        <f>IFERROR(IF(Loan_Not_Paid*Values_Entered,Payment_Date,""), "")</f>
        <v/>
      </c>
      <c r="D154" s="108" t="str">
        <f>IFERROR(IF(Loan_Not_Paid*Values_Entered,Beginning_Balance,""), "")</f>
        <v/>
      </c>
      <c r="E154" s="108" t="str">
        <f>IFERROR(IF(Loan_Not_Paid*Values_Entered,Monthly_Payment,""), "")</f>
        <v/>
      </c>
      <c r="F154" s="108" t="str">
        <f>IFERROR(IF(Loan_Not_Paid*Values_Entered,Principal,""), "")</f>
        <v/>
      </c>
      <c r="G154" s="108" t="str">
        <f>IFERROR(IF(Loan_Not_Paid*Values_Entered,Interest,""), "")</f>
        <v/>
      </c>
      <c r="H154" s="108" t="str">
        <f>IFERROR(IF(Loan_Not_Paid*Values_Entered,Ending_Balance,""), "")</f>
        <v/>
      </c>
    </row>
    <row r="155" spans="2:8" x14ac:dyDescent="0.35">
      <c r="B155" s="92" t="str">
        <f>IFERROR(IF(Loan_Not_Paid*Values_Entered,Payment_Number,""), "")</f>
        <v/>
      </c>
      <c r="C155" s="91" t="str">
        <f>IFERROR(IF(Loan_Not_Paid*Values_Entered,Payment_Date,""), "")</f>
        <v/>
      </c>
      <c r="D155" s="108" t="str">
        <f>IFERROR(IF(Loan_Not_Paid*Values_Entered,Beginning_Balance,""), "")</f>
        <v/>
      </c>
      <c r="E155" s="108" t="str">
        <f>IFERROR(IF(Loan_Not_Paid*Values_Entered,Monthly_Payment,""), "")</f>
        <v/>
      </c>
      <c r="F155" s="108" t="str">
        <f>IFERROR(IF(Loan_Not_Paid*Values_Entered,Principal,""), "")</f>
        <v/>
      </c>
      <c r="G155" s="108" t="str">
        <f>IFERROR(IF(Loan_Not_Paid*Values_Entered,Interest,""), "")</f>
        <v/>
      </c>
      <c r="H155" s="108" t="str">
        <f>IFERROR(IF(Loan_Not_Paid*Values_Entered,Ending_Balance,""), "")</f>
        <v/>
      </c>
    </row>
    <row r="156" spans="2:8" x14ac:dyDescent="0.35">
      <c r="B156" s="92" t="str">
        <f>IFERROR(IF(Loan_Not_Paid*Values_Entered,Payment_Number,""), "")</f>
        <v/>
      </c>
      <c r="C156" s="91" t="str">
        <f>IFERROR(IF(Loan_Not_Paid*Values_Entered,Payment_Date,""), "")</f>
        <v/>
      </c>
      <c r="D156" s="108" t="str">
        <f>IFERROR(IF(Loan_Not_Paid*Values_Entered,Beginning_Balance,""), "")</f>
        <v/>
      </c>
      <c r="E156" s="108" t="str">
        <f>IFERROR(IF(Loan_Not_Paid*Values_Entered,Monthly_Payment,""), "")</f>
        <v/>
      </c>
      <c r="F156" s="108" t="str">
        <f>IFERROR(IF(Loan_Not_Paid*Values_Entered,Principal,""), "")</f>
        <v/>
      </c>
      <c r="G156" s="108" t="str">
        <f>IFERROR(IF(Loan_Not_Paid*Values_Entered,Interest,""), "")</f>
        <v/>
      </c>
      <c r="H156" s="108" t="str">
        <f>IFERROR(IF(Loan_Not_Paid*Values_Entered,Ending_Balance,""), "")</f>
        <v/>
      </c>
    </row>
    <row r="157" spans="2:8" x14ac:dyDescent="0.35">
      <c r="B157" s="92" t="str">
        <f>IFERROR(IF(Loan_Not_Paid*Values_Entered,Payment_Number,""), "")</f>
        <v/>
      </c>
      <c r="C157" s="91" t="str">
        <f>IFERROR(IF(Loan_Not_Paid*Values_Entered,Payment_Date,""), "")</f>
        <v/>
      </c>
      <c r="D157" s="108" t="str">
        <f>IFERROR(IF(Loan_Not_Paid*Values_Entered,Beginning_Balance,""), "")</f>
        <v/>
      </c>
      <c r="E157" s="108" t="str">
        <f>IFERROR(IF(Loan_Not_Paid*Values_Entered,Monthly_Payment,""), "")</f>
        <v/>
      </c>
      <c r="F157" s="108" t="str">
        <f>IFERROR(IF(Loan_Not_Paid*Values_Entered,Principal,""), "")</f>
        <v/>
      </c>
      <c r="G157" s="108" t="str">
        <f>IFERROR(IF(Loan_Not_Paid*Values_Entered,Interest,""), "")</f>
        <v/>
      </c>
      <c r="H157" s="108" t="str">
        <f>IFERROR(IF(Loan_Not_Paid*Values_Entered,Ending_Balance,""), "")</f>
        <v/>
      </c>
    </row>
    <row r="158" spans="2:8" x14ac:dyDescent="0.35">
      <c r="B158" s="92" t="str">
        <f>IFERROR(IF(Loan_Not_Paid*Values_Entered,Payment_Number,""), "")</f>
        <v/>
      </c>
      <c r="C158" s="91" t="str">
        <f>IFERROR(IF(Loan_Not_Paid*Values_Entered,Payment_Date,""), "")</f>
        <v/>
      </c>
      <c r="D158" s="108" t="str">
        <f>IFERROR(IF(Loan_Not_Paid*Values_Entered,Beginning_Balance,""), "")</f>
        <v/>
      </c>
      <c r="E158" s="108" t="str">
        <f>IFERROR(IF(Loan_Not_Paid*Values_Entered,Monthly_Payment,""), "")</f>
        <v/>
      </c>
      <c r="F158" s="108" t="str">
        <f>IFERROR(IF(Loan_Not_Paid*Values_Entered,Principal,""), "")</f>
        <v/>
      </c>
      <c r="G158" s="108" t="str">
        <f>IFERROR(IF(Loan_Not_Paid*Values_Entered,Interest,""), "")</f>
        <v/>
      </c>
      <c r="H158" s="108" t="str">
        <f>IFERROR(IF(Loan_Not_Paid*Values_Entered,Ending_Balance,""), "")</f>
        <v/>
      </c>
    </row>
    <row r="159" spans="2:8" x14ac:dyDescent="0.35">
      <c r="B159" s="92" t="str">
        <f>IFERROR(IF(Loan_Not_Paid*Values_Entered,Payment_Number,""), "")</f>
        <v/>
      </c>
      <c r="C159" s="91" t="str">
        <f>IFERROR(IF(Loan_Not_Paid*Values_Entered,Payment_Date,""), "")</f>
        <v/>
      </c>
      <c r="D159" s="108" t="str">
        <f>IFERROR(IF(Loan_Not_Paid*Values_Entered,Beginning_Balance,""), "")</f>
        <v/>
      </c>
      <c r="E159" s="108" t="str">
        <f>IFERROR(IF(Loan_Not_Paid*Values_Entered,Monthly_Payment,""), "")</f>
        <v/>
      </c>
      <c r="F159" s="108" t="str">
        <f>IFERROR(IF(Loan_Not_Paid*Values_Entered,Principal,""), "")</f>
        <v/>
      </c>
      <c r="G159" s="108" t="str">
        <f>IFERROR(IF(Loan_Not_Paid*Values_Entered,Interest,""), "")</f>
        <v/>
      </c>
      <c r="H159" s="108" t="str">
        <f>IFERROR(IF(Loan_Not_Paid*Values_Entered,Ending_Balance,""), "")</f>
        <v/>
      </c>
    </row>
    <row r="160" spans="2:8" x14ac:dyDescent="0.35">
      <c r="B160" s="92" t="str">
        <f>IFERROR(IF(Loan_Not_Paid*Values_Entered,Payment_Number,""), "")</f>
        <v/>
      </c>
      <c r="C160" s="91" t="str">
        <f>IFERROR(IF(Loan_Not_Paid*Values_Entered,Payment_Date,""), "")</f>
        <v/>
      </c>
      <c r="D160" s="108" t="str">
        <f>IFERROR(IF(Loan_Not_Paid*Values_Entered,Beginning_Balance,""), "")</f>
        <v/>
      </c>
      <c r="E160" s="108" t="str">
        <f>IFERROR(IF(Loan_Not_Paid*Values_Entered,Monthly_Payment,""), "")</f>
        <v/>
      </c>
      <c r="F160" s="108" t="str">
        <f>IFERROR(IF(Loan_Not_Paid*Values_Entered,Principal,""), "")</f>
        <v/>
      </c>
      <c r="G160" s="108" t="str">
        <f>IFERROR(IF(Loan_Not_Paid*Values_Entered,Interest,""), "")</f>
        <v/>
      </c>
      <c r="H160" s="108" t="str">
        <f>IFERROR(IF(Loan_Not_Paid*Values_Entered,Ending_Balance,""), "")</f>
        <v/>
      </c>
    </row>
    <row r="161" spans="2:8" x14ac:dyDescent="0.35">
      <c r="B161" s="92" t="str">
        <f>IFERROR(IF(Loan_Not_Paid*Values_Entered,Payment_Number,""), "")</f>
        <v/>
      </c>
      <c r="C161" s="91" t="str">
        <f>IFERROR(IF(Loan_Not_Paid*Values_Entered,Payment_Date,""), "")</f>
        <v/>
      </c>
      <c r="D161" s="108" t="str">
        <f>IFERROR(IF(Loan_Not_Paid*Values_Entered,Beginning_Balance,""), "")</f>
        <v/>
      </c>
      <c r="E161" s="108" t="str">
        <f>IFERROR(IF(Loan_Not_Paid*Values_Entered,Monthly_Payment,""), "")</f>
        <v/>
      </c>
      <c r="F161" s="108" t="str">
        <f>IFERROR(IF(Loan_Not_Paid*Values_Entered,Principal,""), "")</f>
        <v/>
      </c>
      <c r="G161" s="108" t="str">
        <f>IFERROR(IF(Loan_Not_Paid*Values_Entered,Interest,""), "")</f>
        <v/>
      </c>
      <c r="H161" s="108" t="str">
        <f>IFERROR(IF(Loan_Not_Paid*Values_Entered,Ending_Balance,""), "")</f>
        <v/>
      </c>
    </row>
    <row r="162" spans="2:8" x14ac:dyDescent="0.35">
      <c r="B162" s="92" t="str">
        <f>IFERROR(IF(Loan_Not_Paid*Values_Entered,Payment_Number,""), "")</f>
        <v/>
      </c>
      <c r="C162" s="91" t="str">
        <f>IFERROR(IF(Loan_Not_Paid*Values_Entered,Payment_Date,""), "")</f>
        <v/>
      </c>
      <c r="D162" s="108" t="str">
        <f>IFERROR(IF(Loan_Not_Paid*Values_Entered,Beginning_Balance,""), "")</f>
        <v/>
      </c>
      <c r="E162" s="108" t="str">
        <f>IFERROR(IF(Loan_Not_Paid*Values_Entered,Monthly_Payment,""), "")</f>
        <v/>
      </c>
      <c r="F162" s="108" t="str">
        <f>IFERROR(IF(Loan_Not_Paid*Values_Entered,Principal,""), "")</f>
        <v/>
      </c>
      <c r="G162" s="108" t="str">
        <f>IFERROR(IF(Loan_Not_Paid*Values_Entered,Interest,""), "")</f>
        <v/>
      </c>
      <c r="H162" s="108" t="str">
        <f>IFERROR(IF(Loan_Not_Paid*Values_Entered,Ending_Balance,""), "")</f>
        <v/>
      </c>
    </row>
    <row r="163" spans="2:8" x14ac:dyDescent="0.35">
      <c r="B163" s="92" t="str">
        <f>IFERROR(IF(Loan_Not_Paid*Values_Entered,Payment_Number,""), "")</f>
        <v/>
      </c>
      <c r="C163" s="91" t="str">
        <f>IFERROR(IF(Loan_Not_Paid*Values_Entered,Payment_Date,""), "")</f>
        <v/>
      </c>
      <c r="D163" s="108" t="str">
        <f>IFERROR(IF(Loan_Not_Paid*Values_Entered,Beginning_Balance,""), "")</f>
        <v/>
      </c>
      <c r="E163" s="108" t="str">
        <f>IFERROR(IF(Loan_Not_Paid*Values_Entered,Monthly_Payment,""), "")</f>
        <v/>
      </c>
      <c r="F163" s="108" t="str">
        <f>IFERROR(IF(Loan_Not_Paid*Values_Entered,Principal,""), "")</f>
        <v/>
      </c>
      <c r="G163" s="108" t="str">
        <f>IFERROR(IF(Loan_Not_Paid*Values_Entered,Interest,""), "")</f>
        <v/>
      </c>
      <c r="H163" s="108" t="str">
        <f>IFERROR(IF(Loan_Not_Paid*Values_Entered,Ending_Balance,""), "")</f>
        <v/>
      </c>
    </row>
    <row r="164" spans="2:8" x14ac:dyDescent="0.35">
      <c r="B164" s="92" t="str">
        <f>IFERROR(IF(Loan_Not_Paid*Values_Entered,Payment_Number,""), "")</f>
        <v/>
      </c>
      <c r="C164" s="91" t="str">
        <f>IFERROR(IF(Loan_Not_Paid*Values_Entered,Payment_Date,""), "")</f>
        <v/>
      </c>
      <c r="D164" s="108" t="str">
        <f>IFERROR(IF(Loan_Not_Paid*Values_Entered,Beginning_Balance,""), "")</f>
        <v/>
      </c>
      <c r="E164" s="108" t="str">
        <f>IFERROR(IF(Loan_Not_Paid*Values_Entered,Monthly_Payment,""), "")</f>
        <v/>
      </c>
      <c r="F164" s="108" t="str">
        <f>IFERROR(IF(Loan_Not_Paid*Values_Entered,Principal,""), "")</f>
        <v/>
      </c>
      <c r="G164" s="108" t="str">
        <f>IFERROR(IF(Loan_Not_Paid*Values_Entered,Interest,""), "")</f>
        <v/>
      </c>
      <c r="H164" s="108" t="str">
        <f>IFERROR(IF(Loan_Not_Paid*Values_Entered,Ending_Balance,""), "")</f>
        <v/>
      </c>
    </row>
    <row r="165" spans="2:8" x14ac:dyDescent="0.35">
      <c r="B165" s="92" t="str">
        <f>IFERROR(IF(Loan_Not_Paid*Values_Entered,Payment_Number,""), "")</f>
        <v/>
      </c>
      <c r="C165" s="91" t="str">
        <f>IFERROR(IF(Loan_Not_Paid*Values_Entered,Payment_Date,""), "")</f>
        <v/>
      </c>
      <c r="D165" s="108" t="str">
        <f>IFERROR(IF(Loan_Not_Paid*Values_Entered,Beginning_Balance,""), "")</f>
        <v/>
      </c>
      <c r="E165" s="108" t="str">
        <f>IFERROR(IF(Loan_Not_Paid*Values_Entered,Monthly_Payment,""), "")</f>
        <v/>
      </c>
      <c r="F165" s="108" t="str">
        <f>IFERROR(IF(Loan_Not_Paid*Values_Entered,Principal,""), "")</f>
        <v/>
      </c>
      <c r="G165" s="108" t="str">
        <f>IFERROR(IF(Loan_Not_Paid*Values_Entered,Interest,""), "")</f>
        <v/>
      </c>
      <c r="H165" s="108" t="str">
        <f>IFERROR(IF(Loan_Not_Paid*Values_Entered,Ending_Balance,""), "")</f>
        <v/>
      </c>
    </row>
    <row r="166" spans="2:8" x14ac:dyDescent="0.35">
      <c r="B166" s="92" t="str">
        <f>IFERROR(IF(Loan_Not_Paid*Values_Entered,Payment_Number,""), "")</f>
        <v/>
      </c>
      <c r="C166" s="91" t="str">
        <f>IFERROR(IF(Loan_Not_Paid*Values_Entered,Payment_Date,""), "")</f>
        <v/>
      </c>
      <c r="D166" s="108" t="str">
        <f>IFERROR(IF(Loan_Not_Paid*Values_Entered,Beginning_Balance,""), "")</f>
        <v/>
      </c>
      <c r="E166" s="108" t="str">
        <f>IFERROR(IF(Loan_Not_Paid*Values_Entered,Monthly_Payment,""), "")</f>
        <v/>
      </c>
      <c r="F166" s="108" t="str">
        <f>IFERROR(IF(Loan_Not_Paid*Values_Entered,Principal,""), "")</f>
        <v/>
      </c>
      <c r="G166" s="108" t="str">
        <f>IFERROR(IF(Loan_Not_Paid*Values_Entered,Interest,""), "")</f>
        <v/>
      </c>
      <c r="H166" s="108" t="str">
        <f>IFERROR(IF(Loan_Not_Paid*Values_Entered,Ending_Balance,""), "")</f>
        <v/>
      </c>
    </row>
    <row r="167" spans="2:8" x14ac:dyDescent="0.35">
      <c r="B167" s="92" t="str">
        <f>IFERROR(IF(Loan_Not_Paid*Values_Entered,Payment_Number,""), "")</f>
        <v/>
      </c>
      <c r="C167" s="91" t="str">
        <f>IFERROR(IF(Loan_Not_Paid*Values_Entered,Payment_Date,""), "")</f>
        <v/>
      </c>
      <c r="D167" s="108" t="str">
        <f>IFERROR(IF(Loan_Not_Paid*Values_Entered,Beginning_Balance,""), "")</f>
        <v/>
      </c>
      <c r="E167" s="108" t="str">
        <f>IFERROR(IF(Loan_Not_Paid*Values_Entered,Monthly_Payment,""), "")</f>
        <v/>
      </c>
      <c r="F167" s="108" t="str">
        <f>IFERROR(IF(Loan_Not_Paid*Values_Entered,Principal,""), "")</f>
        <v/>
      </c>
      <c r="G167" s="108" t="str">
        <f>IFERROR(IF(Loan_Not_Paid*Values_Entered,Interest,""), "")</f>
        <v/>
      </c>
      <c r="H167" s="108" t="str">
        <f>IFERROR(IF(Loan_Not_Paid*Values_Entered,Ending_Balance,""), "")</f>
        <v/>
      </c>
    </row>
    <row r="168" spans="2:8" x14ac:dyDescent="0.35">
      <c r="B168" s="92" t="str">
        <f>IFERROR(IF(Loan_Not_Paid*Values_Entered,Payment_Number,""), "")</f>
        <v/>
      </c>
      <c r="C168" s="91" t="str">
        <f>IFERROR(IF(Loan_Not_Paid*Values_Entered,Payment_Date,""), "")</f>
        <v/>
      </c>
      <c r="D168" s="108" t="str">
        <f>IFERROR(IF(Loan_Not_Paid*Values_Entered,Beginning_Balance,""), "")</f>
        <v/>
      </c>
      <c r="E168" s="108" t="str">
        <f>IFERROR(IF(Loan_Not_Paid*Values_Entered,Monthly_Payment,""), "")</f>
        <v/>
      </c>
      <c r="F168" s="108" t="str">
        <f>IFERROR(IF(Loan_Not_Paid*Values_Entered,Principal,""), "")</f>
        <v/>
      </c>
      <c r="G168" s="108" t="str">
        <f>IFERROR(IF(Loan_Not_Paid*Values_Entered,Interest,""), "")</f>
        <v/>
      </c>
      <c r="H168" s="108" t="str">
        <f>IFERROR(IF(Loan_Not_Paid*Values_Entered,Ending_Balance,""), "")</f>
        <v/>
      </c>
    </row>
    <row r="169" spans="2:8" x14ac:dyDescent="0.35">
      <c r="B169" s="92" t="str">
        <f>IFERROR(IF(Loan_Not_Paid*Values_Entered,Payment_Number,""), "")</f>
        <v/>
      </c>
      <c r="C169" s="91" t="str">
        <f>IFERROR(IF(Loan_Not_Paid*Values_Entered,Payment_Date,""), "")</f>
        <v/>
      </c>
      <c r="D169" s="108" t="str">
        <f>IFERROR(IF(Loan_Not_Paid*Values_Entered,Beginning_Balance,""), "")</f>
        <v/>
      </c>
      <c r="E169" s="108" t="str">
        <f>IFERROR(IF(Loan_Not_Paid*Values_Entered,Monthly_Payment,""), "")</f>
        <v/>
      </c>
      <c r="F169" s="108" t="str">
        <f>IFERROR(IF(Loan_Not_Paid*Values_Entered,Principal,""), "")</f>
        <v/>
      </c>
      <c r="G169" s="108" t="str">
        <f>IFERROR(IF(Loan_Not_Paid*Values_Entered,Interest,""), "")</f>
        <v/>
      </c>
      <c r="H169" s="108" t="str">
        <f>IFERROR(IF(Loan_Not_Paid*Values_Entered,Ending_Balance,""), "")</f>
        <v/>
      </c>
    </row>
    <row r="170" spans="2:8" x14ac:dyDescent="0.35">
      <c r="B170" s="92" t="str">
        <f>IFERROR(IF(Loan_Not_Paid*Values_Entered,Payment_Number,""), "")</f>
        <v/>
      </c>
      <c r="C170" s="91" t="str">
        <f>IFERROR(IF(Loan_Not_Paid*Values_Entered,Payment_Date,""), "")</f>
        <v/>
      </c>
      <c r="D170" s="108" t="str">
        <f>IFERROR(IF(Loan_Not_Paid*Values_Entered,Beginning_Balance,""), "")</f>
        <v/>
      </c>
      <c r="E170" s="108" t="str">
        <f>IFERROR(IF(Loan_Not_Paid*Values_Entered,Monthly_Payment,""), "")</f>
        <v/>
      </c>
      <c r="F170" s="108" t="str">
        <f>IFERROR(IF(Loan_Not_Paid*Values_Entered,Principal,""), "")</f>
        <v/>
      </c>
      <c r="G170" s="108" t="str">
        <f>IFERROR(IF(Loan_Not_Paid*Values_Entered,Interest,""), "")</f>
        <v/>
      </c>
      <c r="H170" s="108" t="str">
        <f>IFERROR(IF(Loan_Not_Paid*Values_Entered,Ending_Balance,""), "")</f>
        <v/>
      </c>
    </row>
    <row r="171" spans="2:8" x14ac:dyDescent="0.35">
      <c r="B171" s="92" t="str">
        <f>IFERROR(IF(Loan_Not_Paid*Values_Entered,Payment_Number,""), "")</f>
        <v/>
      </c>
      <c r="C171" s="91" t="str">
        <f>IFERROR(IF(Loan_Not_Paid*Values_Entered,Payment_Date,""), "")</f>
        <v/>
      </c>
      <c r="D171" s="108" t="str">
        <f>IFERROR(IF(Loan_Not_Paid*Values_Entered,Beginning_Balance,""), "")</f>
        <v/>
      </c>
      <c r="E171" s="108" t="str">
        <f>IFERROR(IF(Loan_Not_Paid*Values_Entered,Monthly_Payment,""), "")</f>
        <v/>
      </c>
      <c r="F171" s="108" t="str">
        <f>IFERROR(IF(Loan_Not_Paid*Values_Entered,Principal,""), "")</f>
        <v/>
      </c>
      <c r="G171" s="108" t="str">
        <f>IFERROR(IF(Loan_Not_Paid*Values_Entered,Interest,""), "")</f>
        <v/>
      </c>
      <c r="H171" s="108" t="str">
        <f>IFERROR(IF(Loan_Not_Paid*Values_Entered,Ending_Balance,""), "")</f>
        <v/>
      </c>
    </row>
    <row r="172" spans="2:8" x14ac:dyDescent="0.35">
      <c r="B172" s="92" t="str">
        <f>IFERROR(IF(Loan_Not_Paid*Values_Entered,Payment_Number,""), "")</f>
        <v/>
      </c>
      <c r="C172" s="91" t="str">
        <f>IFERROR(IF(Loan_Not_Paid*Values_Entered,Payment_Date,""), "")</f>
        <v/>
      </c>
      <c r="D172" s="108" t="str">
        <f>IFERROR(IF(Loan_Not_Paid*Values_Entered,Beginning_Balance,""), "")</f>
        <v/>
      </c>
      <c r="E172" s="108" t="str">
        <f>IFERROR(IF(Loan_Not_Paid*Values_Entered,Monthly_Payment,""), "")</f>
        <v/>
      </c>
      <c r="F172" s="108" t="str">
        <f>IFERROR(IF(Loan_Not_Paid*Values_Entered,Principal,""), "")</f>
        <v/>
      </c>
      <c r="G172" s="108" t="str">
        <f>IFERROR(IF(Loan_Not_Paid*Values_Entered,Interest,""), "")</f>
        <v/>
      </c>
      <c r="H172" s="108" t="str">
        <f>IFERROR(IF(Loan_Not_Paid*Values_Entered,Ending_Balance,""), "")</f>
        <v/>
      </c>
    </row>
    <row r="173" spans="2:8" x14ac:dyDescent="0.35">
      <c r="B173" s="92" t="str">
        <f>IFERROR(IF(Loan_Not_Paid*Values_Entered,Payment_Number,""), "")</f>
        <v/>
      </c>
      <c r="C173" s="91" t="str">
        <f>IFERROR(IF(Loan_Not_Paid*Values_Entered,Payment_Date,""), "")</f>
        <v/>
      </c>
      <c r="D173" s="108" t="str">
        <f>IFERROR(IF(Loan_Not_Paid*Values_Entered,Beginning_Balance,""), "")</f>
        <v/>
      </c>
      <c r="E173" s="108" t="str">
        <f>IFERROR(IF(Loan_Not_Paid*Values_Entered,Monthly_Payment,""), "")</f>
        <v/>
      </c>
      <c r="F173" s="108" t="str">
        <f>IFERROR(IF(Loan_Not_Paid*Values_Entered,Principal,""), "")</f>
        <v/>
      </c>
      <c r="G173" s="108" t="str">
        <f>IFERROR(IF(Loan_Not_Paid*Values_Entered,Interest,""), "")</f>
        <v/>
      </c>
      <c r="H173" s="108" t="str">
        <f>IFERROR(IF(Loan_Not_Paid*Values_Entered,Ending_Balance,""), "")</f>
        <v/>
      </c>
    </row>
    <row r="174" spans="2:8" x14ac:dyDescent="0.35">
      <c r="B174" s="92" t="str">
        <f>IFERROR(IF(Loan_Not_Paid*Values_Entered,Payment_Number,""), "")</f>
        <v/>
      </c>
      <c r="C174" s="91" t="str">
        <f>IFERROR(IF(Loan_Not_Paid*Values_Entered,Payment_Date,""), "")</f>
        <v/>
      </c>
      <c r="D174" s="108" t="str">
        <f>IFERROR(IF(Loan_Not_Paid*Values_Entered,Beginning_Balance,""), "")</f>
        <v/>
      </c>
      <c r="E174" s="108" t="str">
        <f>IFERROR(IF(Loan_Not_Paid*Values_Entered,Monthly_Payment,""), "")</f>
        <v/>
      </c>
      <c r="F174" s="108" t="str">
        <f>IFERROR(IF(Loan_Not_Paid*Values_Entered,Principal,""), "")</f>
        <v/>
      </c>
      <c r="G174" s="108" t="str">
        <f>IFERROR(IF(Loan_Not_Paid*Values_Entered,Interest,""), "")</f>
        <v/>
      </c>
      <c r="H174" s="108" t="str">
        <f>IFERROR(IF(Loan_Not_Paid*Values_Entered,Ending_Balance,""), "")</f>
        <v/>
      </c>
    </row>
    <row r="175" spans="2:8" x14ac:dyDescent="0.35">
      <c r="B175" s="92" t="str">
        <f>IFERROR(IF(Loan_Not_Paid*Values_Entered,Payment_Number,""), "")</f>
        <v/>
      </c>
      <c r="C175" s="91" t="str">
        <f>IFERROR(IF(Loan_Not_Paid*Values_Entered,Payment_Date,""), "")</f>
        <v/>
      </c>
      <c r="D175" s="108" t="str">
        <f>IFERROR(IF(Loan_Not_Paid*Values_Entered,Beginning_Balance,""), "")</f>
        <v/>
      </c>
      <c r="E175" s="108" t="str">
        <f>IFERROR(IF(Loan_Not_Paid*Values_Entered,Monthly_Payment,""), "")</f>
        <v/>
      </c>
      <c r="F175" s="108" t="str">
        <f>IFERROR(IF(Loan_Not_Paid*Values_Entered,Principal,""), "")</f>
        <v/>
      </c>
      <c r="G175" s="108" t="str">
        <f>IFERROR(IF(Loan_Not_Paid*Values_Entered,Interest,""), "")</f>
        <v/>
      </c>
      <c r="H175" s="108" t="str">
        <f>IFERROR(IF(Loan_Not_Paid*Values_Entered,Ending_Balance,""), "")</f>
        <v/>
      </c>
    </row>
    <row r="176" spans="2:8" x14ac:dyDescent="0.35">
      <c r="B176" s="92" t="str">
        <f>IFERROR(IF(Loan_Not_Paid*Values_Entered,Payment_Number,""), "")</f>
        <v/>
      </c>
      <c r="C176" s="91" t="str">
        <f>IFERROR(IF(Loan_Not_Paid*Values_Entered,Payment_Date,""), "")</f>
        <v/>
      </c>
      <c r="D176" s="108" t="str">
        <f>IFERROR(IF(Loan_Not_Paid*Values_Entered,Beginning_Balance,""), "")</f>
        <v/>
      </c>
      <c r="E176" s="108" t="str">
        <f>IFERROR(IF(Loan_Not_Paid*Values_Entered,Monthly_Payment,""), "")</f>
        <v/>
      </c>
      <c r="F176" s="108" t="str">
        <f>IFERROR(IF(Loan_Not_Paid*Values_Entered,Principal,""), "")</f>
        <v/>
      </c>
      <c r="G176" s="108" t="str">
        <f>IFERROR(IF(Loan_Not_Paid*Values_Entered,Interest,""), "")</f>
        <v/>
      </c>
      <c r="H176" s="108" t="str">
        <f>IFERROR(IF(Loan_Not_Paid*Values_Entered,Ending_Balance,""), "")</f>
        <v/>
      </c>
    </row>
    <row r="177" spans="2:8" x14ac:dyDescent="0.35">
      <c r="B177" s="92" t="str">
        <f>IFERROR(IF(Loan_Not_Paid*Values_Entered,Payment_Number,""), "")</f>
        <v/>
      </c>
      <c r="C177" s="91" t="str">
        <f>IFERROR(IF(Loan_Not_Paid*Values_Entered,Payment_Date,""), "")</f>
        <v/>
      </c>
      <c r="D177" s="108" t="str">
        <f>IFERROR(IF(Loan_Not_Paid*Values_Entered,Beginning_Balance,""), "")</f>
        <v/>
      </c>
      <c r="E177" s="108" t="str">
        <f>IFERROR(IF(Loan_Not_Paid*Values_Entered,Monthly_Payment,""), "")</f>
        <v/>
      </c>
      <c r="F177" s="108" t="str">
        <f>IFERROR(IF(Loan_Not_Paid*Values_Entered,Principal,""), "")</f>
        <v/>
      </c>
      <c r="G177" s="108" t="str">
        <f>IFERROR(IF(Loan_Not_Paid*Values_Entered,Interest,""), "")</f>
        <v/>
      </c>
      <c r="H177" s="108" t="str">
        <f>IFERROR(IF(Loan_Not_Paid*Values_Entered,Ending_Balance,""), "")</f>
        <v/>
      </c>
    </row>
    <row r="178" spans="2:8" x14ac:dyDescent="0.35">
      <c r="B178" s="92" t="str">
        <f>IFERROR(IF(Loan_Not_Paid*Values_Entered,Payment_Number,""), "")</f>
        <v/>
      </c>
      <c r="C178" s="91" t="str">
        <f>IFERROR(IF(Loan_Not_Paid*Values_Entered,Payment_Date,""), "")</f>
        <v/>
      </c>
      <c r="D178" s="108" t="str">
        <f>IFERROR(IF(Loan_Not_Paid*Values_Entered,Beginning_Balance,""), "")</f>
        <v/>
      </c>
      <c r="E178" s="108" t="str">
        <f>IFERROR(IF(Loan_Not_Paid*Values_Entered,Monthly_Payment,""), "")</f>
        <v/>
      </c>
      <c r="F178" s="108" t="str">
        <f>IFERROR(IF(Loan_Not_Paid*Values_Entered,Principal,""), "")</f>
        <v/>
      </c>
      <c r="G178" s="108" t="str">
        <f>IFERROR(IF(Loan_Not_Paid*Values_Entered,Interest,""), "")</f>
        <v/>
      </c>
      <c r="H178" s="108" t="str">
        <f>IFERROR(IF(Loan_Not_Paid*Values_Entered,Ending_Balance,""), "")</f>
        <v/>
      </c>
    </row>
    <row r="179" spans="2:8" x14ac:dyDescent="0.35">
      <c r="B179" s="92" t="str">
        <f>IFERROR(IF(Loan_Not_Paid*Values_Entered,Payment_Number,""), "")</f>
        <v/>
      </c>
      <c r="C179" s="91" t="str">
        <f>IFERROR(IF(Loan_Not_Paid*Values_Entered,Payment_Date,""), "")</f>
        <v/>
      </c>
      <c r="D179" s="108" t="str">
        <f>IFERROR(IF(Loan_Not_Paid*Values_Entered,Beginning_Balance,""), "")</f>
        <v/>
      </c>
      <c r="E179" s="108" t="str">
        <f>IFERROR(IF(Loan_Not_Paid*Values_Entered,Monthly_Payment,""), "")</f>
        <v/>
      </c>
      <c r="F179" s="108" t="str">
        <f>IFERROR(IF(Loan_Not_Paid*Values_Entered,Principal,""), "")</f>
        <v/>
      </c>
      <c r="G179" s="108" t="str">
        <f>IFERROR(IF(Loan_Not_Paid*Values_Entered,Interest,""), "")</f>
        <v/>
      </c>
      <c r="H179" s="108" t="str">
        <f>IFERROR(IF(Loan_Not_Paid*Values_Entered,Ending_Balance,""), "")</f>
        <v/>
      </c>
    </row>
    <row r="180" spans="2:8" x14ac:dyDescent="0.35">
      <c r="B180" s="92" t="str">
        <f>IFERROR(IF(Loan_Not_Paid*Values_Entered,Payment_Number,""), "")</f>
        <v/>
      </c>
      <c r="C180" s="91" t="str">
        <f>IFERROR(IF(Loan_Not_Paid*Values_Entered,Payment_Date,""), "")</f>
        <v/>
      </c>
      <c r="D180" s="108" t="str">
        <f>IFERROR(IF(Loan_Not_Paid*Values_Entered,Beginning_Balance,""), "")</f>
        <v/>
      </c>
      <c r="E180" s="108" t="str">
        <f>IFERROR(IF(Loan_Not_Paid*Values_Entered,Monthly_Payment,""), "")</f>
        <v/>
      </c>
      <c r="F180" s="108" t="str">
        <f>IFERROR(IF(Loan_Not_Paid*Values_Entered,Principal,""), "")</f>
        <v/>
      </c>
      <c r="G180" s="108" t="str">
        <f>IFERROR(IF(Loan_Not_Paid*Values_Entered,Interest,""), "")</f>
        <v/>
      </c>
      <c r="H180" s="108" t="str">
        <f>IFERROR(IF(Loan_Not_Paid*Values_Entered,Ending_Balance,""), "")</f>
        <v/>
      </c>
    </row>
    <row r="181" spans="2:8" x14ac:dyDescent="0.35">
      <c r="B181" s="92" t="str">
        <f>IFERROR(IF(Loan_Not_Paid*Values_Entered,Payment_Number,""), "")</f>
        <v/>
      </c>
      <c r="C181" s="91" t="str">
        <f>IFERROR(IF(Loan_Not_Paid*Values_Entered,Payment_Date,""), "")</f>
        <v/>
      </c>
      <c r="D181" s="108" t="str">
        <f>IFERROR(IF(Loan_Not_Paid*Values_Entered,Beginning_Balance,""), "")</f>
        <v/>
      </c>
      <c r="E181" s="108" t="str">
        <f>IFERROR(IF(Loan_Not_Paid*Values_Entered,Monthly_Payment,""), "")</f>
        <v/>
      </c>
      <c r="F181" s="108" t="str">
        <f>IFERROR(IF(Loan_Not_Paid*Values_Entered,Principal,""), "")</f>
        <v/>
      </c>
      <c r="G181" s="108" t="str">
        <f>IFERROR(IF(Loan_Not_Paid*Values_Entered,Interest,""), "")</f>
        <v/>
      </c>
      <c r="H181" s="108" t="str">
        <f>IFERROR(IF(Loan_Not_Paid*Values_Entered,Ending_Balance,""), "")</f>
        <v/>
      </c>
    </row>
    <row r="182" spans="2:8" x14ac:dyDescent="0.35">
      <c r="B182" s="92" t="str">
        <f>IFERROR(IF(Loan_Not_Paid*Values_Entered,Payment_Number,""), "")</f>
        <v/>
      </c>
      <c r="C182" s="91" t="str">
        <f>IFERROR(IF(Loan_Not_Paid*Values_Entered,Payment_Date,""), "")</f>
        <v/>
      </c>
      <c r="D182" s="108" t="str">
        <f>IFERROR(IF(Loan_Not_Paid*Values_Entered,Beginning_Balance,""), "")</f>
        <v/>
      </c>
      <c r="E182" s="108" t="str">
        <f>IFERROR(IF(Loan_Not_Paid*Values_Entered,Monthly_Payment,""), "")</f>
        <v/>
      </c>
      <c r="F182" s="108" t="str">
        <f>IFERROR(IF(Loan_Not_Paid*Values_Entered,Principal,""), "")</f>
        <v/>
      </c>
      <c r="G182" s="108" t="str">
        <f>IFERROR(IF(Loan_Not_Paid*Values_Entered,Interest,""), "")</f>
        <v/>
      </c>
      <c r="H182" s="108" t="str">
        <f>IFERROR(IF(Loan_Not_Paid*Values_Entered,Ending_Balance,""), "")</f>
        <v/>
      </c>
    </row>
    <row r="183" spans="2:8" x14ac:dyDescent="0.35">
      <c r="B183" s="92" t="str">
        <f>IFERROR(IF(Loan_Not_Paid*Values_Entered,Payment_Number,""), "")</f>
        <v/>
      </c>
      <c r="C183" s="91" t="str">
        <f>IFERROR(IF(Loan_Not_Paid*Values_Entered,Payment_Date,""), "")</f>
        <v/>
      </c>
      <c r="D183" s="108" t="str">
        <f>IFERROR(IF(Loan_Not_Paid*Values_Entered,Beginning_Balance,""), "")</f>
        <v/>
      </c>
      <c r="E183" s="108" t="str">
        <f>IFERROR(IF(Loan_Not_Paid*Values_Entered,Monthly_Payment,""), "")</f>
        <v/>
      </c>
      <c r="F183" s="108" t="str">
        <f>IFERROR(IF(Loan_Not_Paid*Values_Entered,Principal,""), "")</f>
        <v/>
      </c>
      <c r="G183" s="108" t="str">
        <f>IFERROR(IF(Loan_Not_Paid*Values_Entered,Interest,""), "")</f>
        <v/>
      </c>
      <c r="H183" s="108" t="str">
        <f>IFERROR(IF(Loan_Not_Paid*Values_Entered,Ending_Balance,""), "")</f>
        <v/>
      </c>
    </row>
    <row r="184" spans="2:8" x14ac:dyDescent="0.35">
      <c r="B184" s="92" t="str">
        <f>IFERROR(IF(Loan_Not_Paid*Values_Entered,Payment_Number,""), "")</f>
        <v/>
      </c>
      <c r="C184" s="91" t="str">
        <f>IFERROR(IF(Loan_Not_Paid*Values_Entered,Payment_Date,""), "")</f>
        <v/>
      </c>
      <c r="D184" s="108" t="str">
        <f>IFERROR(IF(Loan_Not_Paid*Values_Entered,Beginning_Balance,""), "")</f>
        <v/>
      </c>
      <c r="E184" s="108" t="str">
        <f>IFERROR(IF(Loan_Not_Paid*Values_Entered,Monthly_Payment,""), "")</f>
        <v/>
      </c>
      <c r="F184" s="108" t="str">
        <f>IFERROR(IF(Loan_Not_Paid*Values_Entered,Principal,""), "")</f>
        <v/>
      </c>
      <c r="G184" s="108" t="str">
        <f>IFERROR(IF(Loan_Not_Paid*Values_Entered,Interest,""), "")</f>
        <v/>
      </c>
      <c r="H184" s="108" t="str">
        <f>IFERROR(IF(Loan_Not_Paid*Values_Entered,Ending_Balance,""), "")</f>
        <v/>
      </c>
    </row>
    <row r="185" spans="2:8" x14ac:dyDescent="0.35">
      <c r="B185" s="92" t="str">
        <f>IFERROR(IF(Loan_Not_Paid*Values_Entered,Payment_Number,""), "")</f>
        <v/>
      </c>
      <c r="C185" s="91" t="str">
        <f>IFERROR(IF(Loan_Not_Paid*Values_Entered,Payment_Date,""), "")</f>
        <v/>
      </c>
      <c r="D185" s="108" t="str">
        <f>IFERROR(IF(Loan_Not_Paid*Values_Entered,Beginning_Balance,""), "")</f>
        <v/>
      </c>
      <c r="E185" s="108" t="str">
        <f>IFERROR(IF(Loan_Not_Paid*Values_Entered,Monthly_Payment,""), "")</f>
        <v/>
      </c>
      <c r="F185" s="108" t="str">
        <f>IFERROR(IF(Loan_Not_Paid*Values_Entered,Principal,""), "")</f>
        <v/>
      </c>
      <c r="G185" s="108" t="str">
        <f>IFERROR(IF(Loan_Not_Paid*Values_Entered,Interest,""), "")</f>
        <v/>
      </c>
      <c r="H185" s="108" t="str">
        <f>IFERROR(IF(Loan_Not_Paid*Values_Entered,Ending_Balance,""), "")</f>
        <v/>
      </c>
    </row>
    <row r="186" spans="2:8" x14ac:dyDescent="0.35">
      <c r="B186" s="92" t="str">
        <f>IFERROR(IF(Loan_Not_Paid*Values_Entered,Payment_Number,""), "")</f>
        <v/>
      </c>
      <c r="C186" s="91" t="str">
        <f>IFERROR(IF(Loan_Not_Paid*Values_Entered,Payment_Date,""), "")</f>
        <v/>
      </c>
      <c r="D186" s="108" t="str">
        <f>IFERROR(IF(Loan_Not_Paid*Values_Entered,Beginning_Balance,""), "")</f>
        <v/>
      </c>
      <c r="E186" s="108" t="str">
        <f>IFERROR(IF(Loan_Not_Paid*Values_Entered,Monthly_Payment,""), "")</f>
        <v/>
      </c>
      <c r="F186" s="108" t="str">
        <f>IFERROR(IF(Loan_Not_Paid*Values_Entered,Principal,""), "")</f>
        <v/>
      </c>
      <c r="G186" s="108" t="str">
        <f>IFERROR(IF(Loan_Not_Paid*Values_Entered,Interest,""), "")</f>
        <v/>
      </c>
      <c r="H186" s="108" t="str">
        <f>IFERROR(IF(Loan_Not_Paid*Values_Entered,Ending_Balance,""), "")</f>
        <v/>
      </c>
    </row>
    <row r="187" spans="2:8" x14ac:dyDescent="0.35">
      <c r="B187" s="92" t="str">
        <f>IFERROR(IF(Loan_Not_Paid*Values_Entered,Payment_Number,""), "")</f>
        <v/>
      </c>
      <c r="C187" s="91" t="str">
        <f>IFERROR(IF(Loan_Not_Paid*Values_Entered,Payment_Date,""), "")</f>
        <v/>
      </c>
      <c r="D187" s="108" t="str">
        <f>IFERROR(IF(Loan_Not_Paid*Values_Entered,Beginning_Balance,""), "")</f>
        <v/>
      </c>
      <c r="E187" s="108" t="str">
        <f>IFERROR(IF(Loan_Not_Paid*Values_Entered,Monthly_Payment,""), "")</f>
        <v/>
      </c>
      <c r="F187" s="108" t="str">
        <f>IFERROR(IF(Loan_Not_Paid*Values_Entered,Principal,""), "")</f>
        <v/>
      </c>
      <c r="G187" s="108" t="str">
        <f>IFERROR(IF(Loan_Not_Paid*Values_Entered,Interest,""), "")</f>
        <v/>
      </c>
      <c r="H187" s="108" t="str">
        <f>IFERROR(IF(Loan_Not_Paid*Values_Entered,Ending_Balance,""), "")</f>
        <v/>
      </c>
    </row>
    <row r="188" spans="2:8" x14ac:dyDescent="0.35">
      <c r="B188" s="92" t="str">
        <f>IFERROR(IF(Loan_Not_Paid*Values_Entered,Payment_Number,""), "")</f>
        <v/>
      </c>
      <c r="C188" s="91" t="str">
        <f>IFERROR(IF(Loan_Not_Paid*Values_Entered,Payment_Date,""), "")</f>
        <v/>
      </c>
      <c r="D188" s="108" t="str">
        <f>IFERROR(IF(Loan_Not_Paid*Values_Entered,Beginning_Balance,""), "")</f>
        <v/>
      </c>
      <c r="E188" s="108" t="str">
        <f>IFERROR(IF(Loan_Not_Paid*Values_Entered,Monthly_Payment,""), "")</f>
        <v/>
      </c>
      <c r="F188" s="108" t="str">
        <f>IFERROR(IF(Loan_Not_Paid*Values_Entered,Principal,""), "")</f>
        <v/>
      </c>
      <c r="G188" s="108" t="str">
        <f>IFERROR(IF(Loan_Not_Paid*Values_Entered,Interest,""), "")</f>
        <v/>
      </c>
      <c r="H188" s="108" t="str">
        <f>IFERROR(IF(Loan_Not_Paid*Values_Entered,Ending_Balance,""), "")</f>
        <v/>
      </c>
    </row>
    <row r="189" spans="2:8" x14ac:dyDescent="0.35">
      <c r="B189" s="92" t="str">
        <f>IFERROR(IF(Loan_Not_Paid*Values_Entered,Payment_Number,""), "")</f>
        <v/>
      </c>
      <c r="C189" s="91" t="str">
        <f>IFERROR(IF(Loan_Not_Paid*Values_Entered,Payment_Date,""), "")</f>
        <v/>
      </c>
      <c r="D189" s="108" t="str">
        <f>IFERROR(IF(Loan_Not_Paid*Values_Entered,Beginning_Balance,""), "")</f>
        <v/>
      </c>
      <c r="E189" s="108" t="str">
        <f>IFERROR(IF(Loan_Not_Paid*Values_Entered,Monthly_Payment,""), "")</f>
        <v/>
      </c>
      <c r="F189" s="108" t="str">
        <f>IFERROR(IF(Loan_Not_Paid*Values_Entered,Principal,""), "")</f>
        <v/>
      </c>
      <c r="G189" s="108" t="str">
        <f>IFERROR(IF(Loan_Not_Paid*Values_Entered,Interest,""), "")</f>
        <v/>
      </c>
      <c r="H189" s="108" t="str">
        <f>IFERROR(IF(Loan_Not_Paid*Values_Entered,Ending_Balance,""), "")</f>
        <v/>
      </c>
    </row>
    <row r="190" spans="2:8" x14ac:dyDescent="0.35">
      <c r="B190" s="92" t="str">
        <f>IFERROR(IF(Loan_Not_Paid*Values_Entered,Payment_Number,""), "")</f>
        <v/>
      </c>
      <c r="C190" s="91" t="str">
        <f>IFERROR(IF(Loan_Not_Paid*Values_Entered,Payment_Date,""), "")</f>
        <v/>
      </c>
      <c r="D190" s="108" t="str">
        <f>IFERROR(IF(Loan_Not_Paid*Values_Entered,Beginning_Balance,""), "")</f>
        <v/>
      </c>
      <c r="E190" s="108" t="str">
        <f>IFERROR(IF(Loan_Not_Paid*Values_Entered,Monthly_Payment,""), "")</f>
        <v/>
      </c>
      <c r="F190" s="108" t="str">
        <f>IFERROR(IF(Loan_Not_Paid*Values_Entered,Principal,""), "")</f>
        <v/>
      </c>
      <c r="G190" s="108" t="str">
        <f>IFERROR(IF(Loan_Not_Paid*Values_Entered,Interest,""), "")</f>
        <v/>
      </c>
      <c r="H190" s="108" t="str">
        <f>IFERROR(IF(Loan_Not_Paid*Values_Entered,Ending_Balance,""), "")</f>
        <v/>
      </c>
    </row>
    <row r="191" spans="2:8" x14ac:dyDescent="0.35">
      <c r="B191" s="92" t="str">
        <f>IFERROR(IF(Loan_Not_Paid*Values_Entered,Payment_Number,""), "")</f>
        <v/>
      </c>
      <c r="C191" s="91" t="str">
        <f>IFERROR(IF(Loan_Not_Paid*Values_Entered,Payment_Date,""), "")</f>
        <v/>
      </c>
      <c r="D191" s="108" t="str">
        <f>IFERROR(IF(Loan_Not_Paid*Values_Entered,Beginning_Balance,""), "")</f>
        <v/>
      </c>
      <c r="E191" s="108" t="str">
        <f>IFERROR(IF(Loan_Not_Paid*Values_Entered,Monthly_Payment,""), "")</f>
        <v/>
      </c>
      <c r="F191" s="108" t="str">
        <f>IFERROR(IF(Loan_Not_Paid*Values_Entered,Principal,""), "")</f>
        <v/>
      </c>
      <c r="G191" s="108" t="str">
        <f>IFERROR(IF(Loan_Not_Paid*Values_Entered,Interest,""), "")</f>
        <v/>
      </c>
      <c r="H191" s="108" t="str">
        <f>IFERROR(IF(Loan_Not_Paid*Values_Entered,Ending_Balance,""), "")</f>
        <v/>
      </c>
    </row>
    <row r="192" spans="2:8" x14ac:dyDescent="0.35">
      <c r="B192" s="92" t="str">
        <f>IFERROR(IF(Loan_Not_Paid*Values_Entered,Payment_Number,""), "")</f>
        <v/>
      </c>
      <c r="C192" s="91" t="str">
        <f>IFERROR(IF(Loan_Not_Paid*Values_Entered,Payment_Date,""), "")</f>
        <v/>
      </c>
      <c r="D192" s="108" t="str">
        <f>IFERROR(IF(Loan_Not_Paid*Values_Entered,Beginning_Balance,""), "")</f>
        <v/>
      </c>
      <c r="E192" s="108" t="str">
        <f>IFERROR(IF(Loan_Not_Paid*Values_Entered,Monthly_Payment,""), "")</f>
        <v/>
      </c>
      <c r="F192" s="108" t="str">
        <f>IFERROR(IF(Loan_Not_Paid*Values_Entered,Principal,""), "")</f>
        <v/>
      </c>
      <c r="G192" s="108" t="str">
        <f>IFERROR(IF(Loan_Not_Paid*Values_Entered,Interest,""), "")</f>
        <v/>
      </c>
      <c r="H192" s="108" t="str">
        <f>IFERROR(IF(Loan_Not_Paid*Values_Entered,Ending_Balance,""), "")</f>
        <v/>
      </c>
    </row>
    <row r="193" spans="2:8" x14ac:dyDescent="0.35">
      <c r="B193" s="92" t="str">
        <f>IFERROR(IF(Loan_Not_Paid*Values_Entered,Payment_Number,""), "")</f>
        <v/>
      </c>
      <c r="C193" s="91" t="str">
        <f>IFERROR(IF(Loan_Not_Paid*Values_Entered,Payment_Date,""), "")</f>
        <v/>
      </c>
      <c r="D193" s="108" t="str">
        <f>IFERROR(IF(Loan_Not_Paid*Values_Entered,Beginning_Balance,""), "")</f>
        <v/>
      </c>
      <c r="E193" s="108" t="str">
        <f>IFERROR(IF(Loan_Not_Paid*Values_Entered,Monthly_Payment,""), "")</f>
        <v/>
      </c>
      <c r="F193" s="108" t="str">
        <f>IFERROR(IF(Loan_Not_Paid*Values_Entered,Principal,""), "")</f>
        <v/>
      </c>
      <c r="G193" s="108" t="str">
        <f>IFERROR(IF(Loan_Not_Paid*Values_Entered,Interest,""), "")</f>
        <v/>
      </c>
      <c r="H193" s="108" t="str">
        <f>IFERROR(IF(Loan_Not_Paid*Values_Entered,Ending_Balance,""), "")</f>
        <v/>
      </c>
    </row>
    <row r="194" spans="2:8" x14ac:dyDescent="0.35">
      <c r="B194" s="92" t="str">
        <f>IFERROR(IF(Loan_Not_Paid*Values_Entered,Payment_Number,""), "")</f>
        <v/>
      </c>
      <c r="C194" s="91" t="str">
        <f>IFERROR(IF(Loan_Not_Paid*Values_Entered,Payment_Date,""), "")</f>
        <v/>
      </c>
      <c r="D194" s="108" t="str">
        <f>IFERROR(IF(Loan_Not_Paid*Values_Entered,Beginning_Balance,""), "")</f>
        <v/>
      </c>
      <c r="E194" s="108" t="str">
        <f>IFERROR(IF(Loan_Not_Paid*Values_Entered,Monthly_Payment,""), "")</f>
        <v/>
      </c>
      <c r="F194" s="108" t="str">
        <f>IFERROR(IF(Loan_Not_Paid*Values_Entered,Principal,""), "")</f>
        <v/>
      </c>
      <c r="G194" s="108" t="str">
        <f>IFERROR(IF(Loan_Not_Paid*Values_Entered,Interest,""), "")</f>
        <v/>
      </c>
      <c r="H194" s="108" t="str">
        <f>IFERROR(IF(Loan_Not_Paid*Values_Entered,Ending_Balance,""), "")</f>
        <v/>
      </c>
    </row>
    <row r="195" spans="2:8" x14ac:dyDescent="0.35">
      <c r="B195" s="92" t="str">
        <f>IFERROR(IF(Loan_Not_Paid*Values_Entered,Payment_Number,""), "")</f>
        <v/>
      </c>
      <c r="C195" s="91" t="str">
        <f>IFERROR(IF(Loan_Not_Paid*Values_Entered,Payment_Date,""), "")</f>
        <v/>
      </c>
      <c r="D195" s="108" t="str">
        <f>IFERROR(IF(Loan_Not_Paid*Values_Entered,Beginning_Balance,""), "")</f>
        <v/>
      </c>
      <c r="E195" s="108" t="str">
        <f>IFERROR(IF(Loan_Not_Paid*Values_Entered,Monthly_Payment,""), "")</f>
        <v/>
      </c>
      <c r="F195" s="108" t="str">
        <f>IFERROR(IF(Loan_Not_Paid*Values_Entered,Principal,""), "")</f>
        <v/>
      </c>
      <c r="G195" s="108" t="str">
        <f>IFERROR(IF(Loan_Not_Paid*Values_Entered,Interest,""), "")</f>
        <v/>
      </c>
      <c r="H195" s="108" t="str">
        <f>IFERROR(IF(Loan_Not_Paid*Values_Entered,Ending_Balance,""), "")</f>
        <v/>
      </c>
    </row>
    <row r="196" spans="2:8" x14ac:dyDescent="0.35">
      <c r="B196" s="92" t="str">
        <f>IFERROR(IF(Loan_Not_Paid*Values_Entered,Payment_Number,""), "")</f>
        <v/>
      </c>
      <c r="C196" s="91" t="str">
        <f>IFERROR(IF(Loan_Not_Paid*Values_Entered,Payment_Date,""), "")</f>
        <v/>
      </c>
      <c r="D196" s="108" t="str">
        <f>IFERROR(IF(Loan_Not_Paid*Values_Entered,Beginning_Balance,""), "")</f>
        <v/>
      </c>
      <c r="E196" s="108" t="str">
        <f>IFERROR(IF(Loan_Not_Paid*Values_Entered,Monthly_Payment,""), "")</f>
        <v/>
      </c>
      <c r="F196" s="108" t="str">
        <f>IFERROR(IF(Loan_Not_Paid*Values_Entered,Principal,""), "")</f>
        <v/>
      </c>
      <c r="G196" s="108" t="str">
        <f>IFERROR(IF(Loan_Not_Paid*Values_Entered,Interest,""), "")</f>
        <v/>
      </c>
      <c r="H196" s="108" t="str">
        <f>IFERROR(IF(Loan_Not_Paid*Values_Entered,Ending_Balance,""), "")</f>
        <v/>
      </c>
    </row>
    <row r="197" spans="2:8" x14ac:dyDescent="0.35">
      <c r="B197" s="92" t="str">
        <f>IFERROR(IF(Loan_Not_Paid*Values_Entered,Payment_Number,""), "")</f>
        <v/>
      </c>
      <c r="C197" s="91" t="str">
        <f>IFERROR(IF(Loan_Not_Paid*Values_Entered,Payment_Date,""), "")</f>
        <v/>
      </c>
      <c r="D197" s="108" t="str">
        <f>IFERROR(IF(Loan_Not_Paid*Values_Entered,Beginning_Balance,""), "")</f>
        <v/>
      </c>
      <c r="E197" s="108" t="str">
        <f>IFERROR(IF(Loan_Not_Paid*Values_Entered,Monthly_Payment,""), "")</f>
        <v/>
      </c>
      <c r="F197" s="108" t="str">
        <f>IFERROR(IF(Loan_Not_Paid*Values_Entered,Principal,""), "")</f>
        <v/>
      </c>
      <c r="G197" s="108" t="str">
        <f>IFERROR(IF(Loan_Not_Paid*Values_Entered,Interest,""), "")</f>
        <v/>
      </c>
      <c r="H197" s="108" t="str">
        <f>IFERROR(IF(Loan_Not_Paid*Values_Entered,Ending_Balance,""), "")</f>
        <v/>
      </c>
    </row>
    <row r="198" spans="2:8" x14ac:dyDescent="0.35">
      <c r="B198" s="92" t="str">
        <f>IFERROR(IF(Loan_Not_Paid*Values_Entered,Payment_Number,""), "")</f>
        <v/>
      </c>
      <c r="C198" s="91" t="str">
        <f>IFERROR(IF(Loan_Not_Paid*Values_Entered,Payment_Date,""), "")</f>
        <v/>
      </c>
      <c r="D198" s="108" t="str">
        <f>IFERROR(IF(Loan_Not_Paid*Values_Entered,Beginning_Balance,""), "")</f>
        <v/>
      </c>
      <c r="E198" s="108" t="str">
        <f>IFERROR(IF(Loan_Not_Paid*Values_Entered,Monthly_Payment,""), "")</f>
        <v/>
      </c>
      <c r="F198" s="108" t="str">
        <f>IFERROR(IF(Loan_Not_Paid*Values_Entered,Principal,""), "")</f>
        <v/>
      </c>
      <c r="G198" s="108" t="str">
        <f>IFERROR(IF(Loan_Not_Paid*Values_Entered,Interest,""), "")</f>
        <v/>
      </c>
      <c r="H198" s="108" t="str">
        <f>IFERROR(IF(Loan_Not_Paid*Values_Entered,Ending_Balance,""), "")</f>
        <v/>
      </c>
    </row>
    <row r="199" spans="2:8" x14ac:dyDescent="0.35">
      <c r="B199" s="92" t="str">
        <f>IFERROR(IF(Loan_Not_Paid*Values_Entered,Payment_Number,""), "")</f>
        <v/>
      </c>
      <c r="C199" s="91" t="str">
        <f>IFERROR(IF(Loan_Not_Paid*Values_Entered,Payment_Date,""), "")</f>
        <v/>
      </c>
      <c r="D199" s="108" t="str">
        <f>IFERROR(IF(Loan_Not_Paid*Values_Entered,Beginning_Balance,""), "")</f>
        <v/>
      </c>
      <c r="E199" s="108" t="str">
        <f>IFERROR(IF(Loan_Not_Paid*Values_Entered,Monthly_Payment,""), "")</f>
        <v/>
      </c>
      <c r="F199" s="108" t="str">
        <f>IFERROR(IF(Loan_Not_Paid*Values_Entered,Principal,""), "")</f>
        <v/>
      </c>
      <c r="G199" s="108" t="str">
        <f>IFERROR(IF(Loan_Not_Paid*Values_Entered,Interest,""), "")</f>
        <v/>
      </c>
      <c r="H199" s="108" t="str">
        <f>IFERROR(IF(Loan_Not_Paid*Values_Entered,Ending_Balance,""), "")</f>
        <v/>
      </c>
    </row>
    <row r="200" spans="2:8" x14ac:dyDescent="0.35">
      <c r="B200" s="92" t="str">
        <f>IFERROR(IF(Loan_Not_Paid*Values_Entered,Payment_Number,""), "")</f>
        <v/>
      </c>
      <c r="C200" s="91" t="str">
        <f>IFERROR(IF(Loan_Not_Paid*Values_Entered,Payment_Date,""), "")</f>
        <v/>
      </c>
      <c r="D200" s="108" t="str">
        <f>IFERROR(IF(Loan_Not_Paid*Values_Entered,Beginning_Balance,""), "")</f>
        <v/>
      </c>
      <c r="E200" s="108" t="str">
        <f>IFERROR(IF(Loan_Not_Paid*Values_Entered,Monthly_Payment,""), "")</f>
        <v/>
      </c>
      <c r="F200" s="108" t="str">
        <f>IFERROR(IF(Loan_Not_Paid*Values_Entered,Principal,""), "")</f>
        <v/>
      </c>
      <c r="G200" s="108" t="str">
        <f>IFERROR(IF(Loan_Not_Paid*Values_Entered,Interest,""), "")</f>
        <v/>
      </c>
      <c r="H200" s="108" t="str">
        <f>IFERROR(IF(Loan_Not_Paid*Values_Entered,Ending_Balance,""), "")</f>
        <v/>
      </c>
    </row>
    <row r="201" spans="2:8" x14ac:dyDescent="0.35">
      <c r="B201" s="92" t="str">
        <f>IFERROR(IF(Loan_Not_Paid*Values_Entered,Payment_Number,""), "")</f>
        <v/>
      </c>
      <c r="C201" s="91" t="str">
        <f>IFERROR(IF(Loan_Not_Paid*Values_Entered,Payment_Date,""), "")</f>
        <v/>
      </c>
      <c r="D201" s="108" t="str">
        <f>IFERROR(IF(Loan_Not_Paid*Values_Entered,Beginning_Balance,""), "")</f>
        <v/>
      </c>
      <c r="E201" s="108" t="str">
        <f>IFERROR(IF(Loan_Not_Paid*Values_Entered,Monthly_Payment,""), "")</f>
        <v/>
      </c>
      <c r="F201" s="108" t="str">
        <f>IFERROR(IF(Loan_Not_Paid*Values_Entered,Principal,""), "")</f>
        <v/>
      </c>
      <c r="G201" s="108" t="str">
        <f>IFERROR(IF(Loan_Not_Paid*Values_Entered,Interest,""), "")</f>
        <v/>
      </c>
      <c r="H201" s="108" t="str">
        <f>IFERROR(IF(Loan_Not_Paid*Values_Entered,Ending_Balance,""), "")</f>
        <v/>
      </c>
    </row>
    <row r="202" spans="2:8" x14ac:dyDescent="0.35">
      <c r="B202" s="92" t="str">
        <f>IFERROR(IF(Loan_Not_Paid*Values_Entered,Payment_Number,""), "")</f>
        <v/>
      </c>
      <c r="C202" s="91" t="str">
        <f>IFERROR(IF(Loan_Not_Paid*Values_Entered,Payment_Date,""), "")</f>
        <v/>
      </c>
      <c r="D202" s="108" t="str">
        <f>IFERROR(IF(Loan_Not_Paid*Values_Entered,Beginning_Balance,""), "")</f>
        <v/>
      </c>
      <c r="E202" s="108" t="str">
        <f>IFERROR(IF(Loan_Not_Paid*Values_Entered,Monthly_Payment,""), "")</f>
        <v/>
      </c>
      <c r="F202" s="108" t="str">
        <f>IFERROR(IF(Loan_Not_Paid*Values_Entered,Principal,""), "")</f>
        <v/>
      </c>
      <c r="G202" s="108" t="str">
        <f>IFERROR(IF(Loan_Not_Paid*Values_Entered,Interest,""), "")</f>
        <v/>
      </c>
      <c r="H202" s="108" t="str">
        <f>IFERROR(IF(Loan_Not_Paid*Values_Entered,Ending_Balance,""), "")</f>
        <v/>
      </c>
    </row>
    <row r="203" spans="2:8" x14ac:dyDescent="0.35">
      <c r="B203" s="92" t="str">
        <f>IFERROR(IF(Loan_Not_Paid*Values_Entered,Payment_Number,""), "")</f>
        <v/>
      </c>
      <c r="C203" s="91" t="str">
        <f>IFERROR(IF(Loan_Not_Paid*Values_Entered,Payment_Date,""), "")</f>
        <v/>
      </c>
      <c r="D203" s="108" t="str">
        <f>IFERROR(IF(Loan_Not_Paid*Values_Entered,Beginning_Balance,""), "")</f>
        <v/>
      </c>
      <c r="E203" s="108" t="str">
        <f>IFERROR(IF(Loan_Not_Paid*Values_Entered,Monthly_Payment,""), "")</f>
        <v/>
      </c>
      <c r="F203" s="108" t="str">
        <f>IFERROR(IF(Loan_Not_Paid*Values_Entered,Principal,""), "")</f>
        <v/>
      </c>
      <c r="G203" s="108" t="str">
        <f>IFERROR(IF(Loan_Not_Paid*Values_Entered,Interest,""), "")</f>
        <v/>
      </c>
      <c r="H203" s="108" t="str">
        <f>IFERROR(IF(Loan_Not_Paid*Values_Entered,Ending_Balance,""), "")</f>
        <v/>
      </c>
    </row>
    <row r="204" spans="2:8" x14ac:dyDescent="0.35">
      <c r="B204" s="92" t="str">
        <f>IFERROR(IF(Loan_Not_Paid*Values_Entered,Payment_Number,""), "")</f>
        <v/>
      </c>
      <c r="C204" s="91" t="str">
        <f>IFERROR(IF(Loan_Not_Paid*Values_Entered,Payment_Date,""), "")</f>
        <v/>
      </c>
      <c r="D204" s="108" t="str">
        <f>IFERROR(IF(Loan_Not_Paid*Values_Entered,Beginning_Balance,""), "")</f>
        <v/>
      </c>
      <c r="E204" s="108" t="str">
        <f>IFERROR(IF(Loan_Not_Paid*Values_Entered,Monthly_Payment,""), "")</f>
        <v/>
      </c>
      <c r="F204" s="108" t="str">
        <f>IFERROR(IF(Loan_Not_Paid*Values_Entered,Principal,""), "")</f>
        <v/>
      </c>
      <c r="G204" s="108" t="str">
        <f>IFERROR(IF(Loan_Not_Paid*Values_Entered,Interest,""), "")</f>
        <v/>
      </c>
      <c r="H204" s="108" t="str">
        <f>IFERROR(IF(Loan_Not_Paid*Values_Entered,Ending_Balance,""), "")</f>
        <v/>
      </c>
    </row>
    <row r="205" spans="2:8" x14ac:dyDescent="0.35">
      <c r="B205" s="92" t="str">
        <f>IFERROR(IF(Loan_Not_Paid*Values_Entered,Payment_Number,""), "")</f>
        <v/>
      </c>
      <c r="C205" s="91" t="str">
        <f>IFERROR(IF(Loan_Not_Paid*Values_Entered,Payment_Date,""), "")</f>
        <v/>
      </c>
      <c r="D205" s="108" t="str">
        <f>IFERROR(IF(Loan_Not_Paid*Values_Entered,Beginning_Balance,""), "")</f>
        <v/>
      </c>
      <c r="E205" s="108" t="str">
        <f>IFERROR(IF(Loan_Not_Paid*Values_Entered,Monthly_Payment,""), "")</f>
        <v/>
      </c>
      <c r="F205" s="108" t="str">
        <f>IFERROR(IF(Loan_Not_Paid*Values_Entered,Principal,""), "")</f>
        <v/>
      </c>
      <c r="G205" s="108" t="str">
        <f>IFERROR(IF(Loan_Not_Paid*Values_Entered,Interest,""), "")</f>
        <v/>
      </c>
      <c r="H205" s="108" t="str">
        <f>IFERROR(IF(Loan_Not_Paid*Values_Entered,Ending_Balance,""), "")</f>
        <v/>
      </c>
    </row>
    <row r="206" spans="2:8" x14ac:dyDescent="0.35">
      <c r="B206" s="92" t="str">
        <f>IFERROR(IF(Loan_Not_Paid*Values_Entered,Payment_Number,""), "")</f>
        <v/>
      </c>
      <c r="C206" s="91" t="str">
        <f>IFERROR(IF(Loan_Not_Paid*Values_Entered,Payment_Date,""), "")</f>
        <v/>
      </c>
      <c r="D206" s="108" t="str">
        <f>IFERROR(IF(Loan_Not_Paid*Values_Entered,Beginning_Balance,""), "")</f>
        <v/>
      </c>
      <c r="E206" s="108" t="str">
        <f>IFERROR(IF(Loan_Not_Paid*Values_Entered,Monthly_Payment,""), "")</f>
        <v/>
      </c>
      <c r="F206" s="108" t="str">
        <f>IFERROR(IF(Loan_Not_Paid*Values_Entered,Principal,""), "")</f>
        <v/>
      </c>
      <c r="G206" s="108" t="str">
        <f>IFERROR(IF(Loan_Not_Paid*Values_Entered,Interest,""), "")</f>
        <v/>
      </c>
      <c r="H206" s="108" t="str">
        <f>IFERROR(IF(Loan_Not_Paid*Values_Entered,Ending_Balance,""), "")</f>
        <v/>
      </c>
    </row>
    <row r="207" spans="2:8" x14ac:dyDescent="0.35">
      <c r="B207" s="92" t="str">
        <f>IFERROR(IF(Loan_Not_Paid*Values_Entered,Payment_Number,""), "")</f>
        <v/>
      </c>
      <c r="C207" s="91" t="str">
        <f>IFERROR(IF(Loan_Not_Paid*Values_Entered,Payment_Date,""), "")</f>
        <v/>
      </c>
      <c r="D207" s="108" t="str">
        <f>IFERROR(IF(Loan_Not_Paid*Values_Entered,Beginning_Balance,""), "")</f>
        <v/>
      </c>
      <c r="E207" s="108" t="str">
        <f>IFERROR(IF(Loan_Not_Paid*Values_Entered,Monthly_Payment,""), "")</f>
        <v/>
      </c>
      <c r="F207" s="108" t="str">
        <f>IFERROR(IF(Loan_Not_Paid*Values_Entered,Principal,""), "")</f>
        <v/>
      </c>
      <c r="G207" s="108" t="str">
        <f>IFERROR(IF(Loan_Not_Paid*Values_Entered,Interest,""), "")</f>
        <v/>
      </c>
      <c r="H207" s="108" t="str">
        <f>IFERROR(IF(Loan_Not_Paid*Values_Entered,Ending_Balance,""), "")</f>
        <v/>
      </c>
    </row>
    <row r="208" spans="2:8" x14ac:dyDescent="0.35">
      <c r="B208" s="92" t="str">
        <f>IFERROR(IF(Loan_Not_Paid*Values_Entered,Payment_Number,""), "")</f>
        <v/>
      </c>
      <c r="C208" s="91" t="str">
        <f>IFERROR(IF(Loan_Not_Paid*Values_Entered,Payment_Date,""), "")</f>
        <v/>
      </c>
      <c r="D208" s="108" t="str">
        <f>IFERROR(IF(Loan_Not_Paid*Values_Entered,Beginning_Balance,""), "")</f>
        <v/>
      </c>
      <c r="E208" s="108" t="str">
        <f>IFERROR(IF(Loan_Not_Paid*Values_Entered,Monthly_Payment,""), "")</f>
        <v/>
      </c>
      <c r="F208" s="108" t="str">
        <f>IFERROR(IF(Loan_Not_Paid*Values_Entered,Principal,""), "")</f>
        <v/>
      </c>
      <c r="G208" s="108" t="str">
        <f>IFERROR(IF(Loan_Not_Paid*Values_Entered,Interest,""), "")</f>
        <v/>
      </c>
      <c r="H208" s="108" t="str">
        <f>IFERROR(IF(Loan_Not_Paid*Values_Entered,Ending_Balance,""), "")</f>
        <v/>
      </c>
    </row>
    <row r="209" spans="2:8" x14ac:dyDescent="0.35">
      <c r="B209" s="92" t="str">
        <f>IFERROR(IF(Loan_Not_Paid*Values_Entered,Payment_Number,""), "")</f>
        <v/>
      </c>
      <c r="C209" s="91" t="str">
        <f>IFERROR(IF(Loan_Not_Paid*Values_Entered,Payment_Date,""), "")</f>
        <v/>
      </c>
      <c r="D209" s="108" t="str">
        <f>IFERROR(IF(Loan_Not_Paid*Values_Entered,Beginning_Balance,""), "")</f>
        <v/>
      </c>
      <c r="E209" s="108" t="str">
        <f>IFERROR(IF(Loan_Not_Paid*Values_Entered,Monthly_Payment,""), "")</f>
        <v/>
      </c>
      <c r="F209" s="108" t="str">
        <f>IFERROR(IF(Loan_Not_Paid*Values_Entered,Principal,""), "")</f>
        <v/>
      </c>
      <c r="G209" s="108" t="str">
        <f>IFERROR(IF(Loan_Not_Paid*Values_Entered,Interest,""), "")</f>
        <v/>
      </c>
      <c r="H209" s="108" t="str">
        <f>IFERROR(IF(Loan_Not_Paid*Values_Entered,Ending_Balance,""), "")</f>
        <v/>
      </c>
    </row>
    <row r="210" spans="2:8" x14ac:dyDescent="0.35">
      <c r="B210" s="92" t="str">
        <f>IFERROR(IF(Loan_Not_Paid*Values_Entered,Payment_Number,""), "")</f>
        <v/>
      </c>
      <c r="C210" s="91" t="str">
        <f>IFERROR(IF(Loan_Not_Paid*Values_Entered,Payment_Date,""), "")</f>
        <v/>
      </c>
      <c r="D210" s="108" t="str">
        <f>IFERROR(IF(Loan_Not_Paid*Values_Entered,Beginning_Balance,""), "")</f>
        <v/>
      </c>
      <c r="E210" s="108" t="str">
        <f>IFERROR(IF(Loan_Not_Paid*Values_Entered,Monthly_Payment,""), "")</f>
        <v/>
      </c>
      <c r="F210" s="108" t="str">
        <f>IFERROR(IF(Loan_Not_Paid*Values_Entered,Principal,""), "")</f>
        <v/>
      </c>
      <c r="G210" s="108" t="str">
        <f>IFERROR(IF(Loan_Not_Paid*Values_Entered,Interest,""), "")</f>
        <v/>
      </c>
      <c r="H210" s="108" t="str">
        <f>IFERROR(IF(Loan_Not_Paid*Values_Entered,Ending_Balance,""), "")</f>
        <v/>
      </c>
    </row>
    <row r="211" spans="2:8" x14ac:dyDescent="0.35">
      <c r="B211" s="92" t="str">
        <f>IFERROR(IF(Loan_Not_Paid*Values_Entered,Payment_Number,""), "")</f>
        <v/>
      </c>
      <c r="C211" s="91" t="str">
        <f>IFERROR(IF(Loan_Not_Paid*Values_Entered,Payment_Date,""), "")</f>
        <v/>
      </c>
      <c r="D211" s="108" t="str">
        <f>IFERROR(IF(Loan_Not_Paid*Values_Entered,Beginning_Balance,""), "")</f>
        <v/>
      </c>
      <c r="E211" s="108" t="str">
        <f>IFERROR(IF(Loan_Not_Paid*Values_Entered,Monthly_Payment,""), "")</f>
        <v/>
      </c>
      <c r="F211" s="108" t="str">
        <f>IFERROR(IF(Loan_Not_Paid*Values_Entered,Principal,""), "")</f>
        <v/>
      </c>
      <c r="G211" s="108" t="str">
        <f>IFERROR(IF(Loan_Not_Paid*Values_Entered,Interest,""), "")</f>
        <v/>
      </c>
      <c r="H211" s="108" t="str">
        <f>IFERROR(IF(Loan_Not_Paid*Values_Entered,Ending_Balance,""), "")</f>
        <v/>
      </c>
    </row>
    <row r="212" spans="2:8" x14ac:dyDescent="0.35">
      <c r="B212" s="92" t="str">
        <f>IFERROR(IF(Loan_Not_Paid*Values_Entered,Payment_Number,""), "")</f>
        <v/>
      </c>
      <c r="C212" s="91" t="str">
        <f>IFERROR(IF(Loan_Not_Paid*Values_Entered,Payment_Date,""), "")</f>
        <v/>
      </c>
      <c r="D212" s="108" t="str">
        <f>IFERROR(IF(Loan_Not_Paid*Values_Entered,Beginning_Balance,""), "")</f>
        <v/>
      </c>
      <c r="E212" s="108" t="str">
        <f>IFERROR(IF(Loan_Not_Paid*Values_Entered,Monthly_Payment,""), "")</f>
        <v/>
      </c>
      <c r="F212" s="108" t="str">
        <f>IFERROR(IF(Loan_Not_Paid*Values_Entered,Principal,""), "")</f>
        <v/>
      </c>
      <c r="G212" s="108" t="str">
        <f>IFERROR(IF(Loan_Not_Paid*Values_Entered,Interest,""), "")</f>
        <v/>
      </c>
      <c r="H212" s="108" t="str">
        <f>IFERROR(IF(Loan_Not_Paid*Values_Entered,Ending_Balance,""), "")</f>
        <v/>
      </c>
    </row>
    <row r="213" spans="2:8" x14ac:dyDescent="0.35">
      <c r="B213" s="92" t="str">
        <f>IFERROR(IF(Loan_Not_Paid*Values_Entered,Payment_Number,""), "")</f>
        <v/>
      </c>
      <c r="C213" s="91" t="str">
        <f>IFERROR(IF(Loan_Not_Paid*Values_Entered,Payment_Date,""), "")</f>
        <v/>
      </c>
      <c r="D213" s="108" t="str">
        <f>IFERROR(IF(Loan_Not_Paid*Values_Entered,Beginning_Balance,""), "")</f>
        <v/>
      </c>
      <c r="E213" s="108" t="str">
        <f>IFERROR(IF(Loan_Not_Paid*Values_Entered,Monthly_Payment,""), "")</f>
        <v/>
      </c>
      <c r="F213" s="108" t="str">
        <f>IFERROR(IF(Loan_Not_Paid*Values_Entered,Principal,""), "")</f>
        <v/>
      </c>
      <c r="G213" s="108" t="str">
        <f>IFERROR(IF(Loan_Not_Paid*Values_Entered,Interest,""), "")</f>
        <v/>
      </c>
      <c r="H213" s="108" t="str">
        <f>IFERROR(IF(Loan_Not_Paid*Values_Entered,Ending_Balance,""), "")</f>
        <v/>
      </c>
    </row>
    <row r="214" spans="2:8" x14ac:dyDescent="0.35">
      <c r="B214" s="92" t="str">
        <f>IFERROR(IF(Loan_Not_Paid*Values_Entered,Payment_Number,""), "")</f>
        <v/>
      </c>
      <c r="C214" s="91" t="str">
        <f>IFERROR(IF(Loan_Not_Paid*Values_Entered,Payment_Date,""), "")</f>
        <v/>
      </c>
      <c r="D214" s="108" t="str">
        <f>IFERROR(IF(Loan_Not_Paid*Values_Entered,Beginning_Balance,""), "")</f>
        <v/>
      </c>
      <c r="E214" s="108" t="str">
        <f>IFERROR(IF(Loan_Not_Paid*Values_Entered,Monthly_Payment,""), "")</f>
        <v/>
      </c>
      <c r="F214" s="108" t="str">
        <f>IFERROR(IF(Loan_Not_Paid*Values_Entered,Principal,""), "")</f>
        <v/>
      </c>
      <c r="G214" s="108" t="str">
        <f>IFERROR(IF(Loan_Not_Paid*Values_Entered,Interest,""), "")</f>
        <v/>
      </c>
      <c r="H214" s="108" t="str">
        <f>IFERROR(IF(Loan_Not_Paid*Values_Entered,Ending_Balance,""), "")</f>
        <v/>
      </c>
    </row>
    <row r="215" spans="2:8" x14ac:dyDescent="0.35">
      <c r="B215" s="92" t="str">
        <f>IFERROR(IF(Loan_Not_Paid*Values_Entered,Payment_Number,""), "")</f>
        <v/>
      </c>
      <c r="C215" s="91" t="str">
        <f>IFERROR(IF(Loan_Not_Paid*Values_Entered,Payment_Date,""), "")</f>
        <v/>
      </c>
      <c r="D215" s="108" t="str">
        <f>IFERROR(IF(Loan_Not_Paid*Values_Entered,Beginning_Balance,""), "")</f>
        <v/>
      </c>
      <c r="E215" s="108" t="str">
        <f>IFERROR(IF(Loan_Not_Paid*Values_Entered,Monthly_Payment,""), "")</f>
        <v/>
      </c>
      <c r="F215" s="108" t="str">
        <f>IFERROR(IF(Loan_Not_Paid*Values_Entered,Principal,""), "")</f>
        <v/>
      </c>
      <c r="G215" s="108" t="str">
        <f>IFERROR(IF(Loan_Not_Paid*Values_Entered,Interest,""), "")</f>
        <v/>
      </c>
      <c r="H215" s="108" t="str">
        <f>IFERROR(IF(Loan_Not_Paid*Values_Entered,Ending_Balance,""), "")</f>
        <v/>
      </c>
    </row>
    <row r="216" spans="2:8" x14ac:dyDescent="0.35">
      <c r="B216" s="92" t="str">
        <f>IFERROR(IF(Loan_Not_Paid*Values_Entered,Payment_Number,""), "")</f>
        <v/>
      </c>
      <c r="C216" s="91" t="str">
        <f>IFERROR(IF(Loan_Not_Paid*Values_Entered,Payment_Date,""), "")</f>
        <v/>
      </c>
      <c r="D216" s="108" t="str">
        <f>IFERROR(IF(Loan_Not_Paid*Values_Entered,Beginning_Balance,""), "")</f>
        <v/>
      </c>
      <c r="E216" s="108" t="str">
        <f>IFERROR(IF(Loan_Not_Paid*Values_Entered,Monthly_Payment,""), "")</f>
        <v/>
      </c>
      <c r="F216" s="108" t="str">
        <f>IFERROR(IF(Loan_Not_Paid*Values_Entered,Principal,""), "")</f>
        <v/>
      </c>
      <c r="G216" s="108" t="str">
        <f>IFERROR(IF(Loan_Not_Paid*Values_Entered,Interest,""), "")</f>
        <v/>
      </c>
      <c r="H216" s="108" t="str">
        <f>IFERROR(IF(Loan_Not_Paid*Values_Entered,Ending_Balance,""), "")</f>
        <v/>
      </c>
    </row>
    <row r="217" spans="2:8" x14ac:dyDescent="0.35">
      <c r="B217" s="92" t="str">
        <f>IFERROR(IF(Loan_Not_Paid*Values_Entered,Payment_Number,""), "")</f>
        <v/>
      </c>
      <c r="C217" s="91" t="str">
        <f>IFERROR(IF(Loan_Not_Paid*Values_Entered,Payment_Date,""), "")</f>
        <v/>
      </c>
      <c r="D217" s="108" t="str">
        <f>IFERROR(IF(Loan_Not_Paid*Values_Entered,Beginning_Balance,""), "")</f>
        <v/>
      </c>
      <c r="E217" s="108" t="str">
        <f>IFERROR(IF(Loan_Not_Paid*Values_Entered,Monthly_Payment,""), "")</f>
        <v/>
      </c>
      <c r="F217" s="108" t="str">
        <f>IFERROR(IF(Loan_Not_Paid*Values_Entered,Principal,""), "")</f>
        <v/>
      </c>
      <c r="G217" s="108" t="str">
        <f>IFERROR(IF(Loan_Not_Paid*Values_Entered,Interest,""), "")</f>
        <v/>
      </c>
      <c r="H217" s="108" t="str">
        <f>IFERROR(IF(Loan_Not_Paid*Values_Entered,Ending_Balance,""), "")</f>
        <v/>
      </c>
    </row>
    <row r="218" spans="2:8" x14ac:dyDescent="0.35">
      <c r="B218" s="92" t="str">
        <f>IFERROR(IF(Loan_Not_Paid*Values_Entered,Payment_Number,""), "")</f>
        <v/>
      </c>
      <c r="C218" s="91" t="str">
        <f>IFERROR(IF(Loan_Not_Paid*Values_Entered,Payment_Date,""), "")</f>
        <v/>
      </c>
      <c r="D218" s="108" t="str">
        <f>IFERROR(IF(Loan_Not_Paid*Values_Entered,Beginning_Balance,""), "")</f>
        <v/>
      </c>
      <c r="E218" s="108" t="str">
        <f>IFERROR(IF(Loan_Not_Paid*Values_Entered,Monthly_Payment,""), "")</f>
        <v/>
      </c>
      <c r="F218" s="108" t="str">
        <f>IFERROR(IF(Loan_Not_Paid*Values_Entered,Principal,""), "")</f>
        <v/>
      </c>
      <c r="G218" s="108" t="str">
        <f>IFERROR(IF(Loan_Not_Paid*Values_Entered,Interest,""), "")</f>
        <v/>
      </c>
      <c r="H218" s="108" t="str">
        <f>IFERROR(IF(Loan_Not_Paid*Values_Entered,Ending_Balance,""), "")</f>
        <v/>
      </c>
    </row>
    <row r="219" spans="2:8" x14ac:dyDescent="0.35">
      <c r="B219" s="92" t="str">
        <f>IFERROR(IF(Loan_Not_Paid*Values_Entered,Payment_Number,""), "")</f>
        <v/>
      </c>
      <c r="C219" s="91" t="str">
        <f>IFERROR(IF(Loan_Not_Paid*Values_Entered,Payment_Date,""), "")</f>
        <v/>
      </c>
      <c r="D219" s="108" t="str">
        <f>IFERROR(IF(Loan_Not_Paid*Values_Entered,Beginning_Balance,""), "")</f>
        <v/>
      </c>
      <c r="E219" s="108" t="str">
        <f>IFERROR(IF(Loan_Not_Paid*Values_Entered,Monthly_Payment,""), "")</f>
        <v/>
      </c>
      <c r="F219" s="108" t="str">
        <f>IFERROR(IF(Loan_Not_Paid*Values_Entered,Principal,""), "")</f>
        <v/>
      </c>
      <c r="G219" s="108" t="str">
        <f>IFERROR(IF(Loan_Not_Paid*Values_Entered,Interest,""), "")</f>
        <v/>
      </c>
      <c r="H219" s="108" t="str">
        <f>IFERROR(IF(Loan_Not_Paid*Values_Entered,Ending_Balance,""), "")</f>
        <v/>
      </c>
    </row>
    <row r="220" spans="2:8" x14ac:dyDescent="0.35">
      <c r="B220" s="92" t="str">
        <f>IFERROR(IF(Loan_Not_Paid*Values_Entered,Payment_Number,""), "")</f>
        <v/>
      </c>
      <c r="C220" s="91" t="str">
        <f>IFERROR(IF(Loan_Not_Paid*Values_Entered,Payment_Date,""), "")</f>
        <v/>
      </c>
      <c r="D220" s="108" t="str">
        <f>IFERROR(IF(Loan_Not_Paid*Values_Entered,Beginning_Balance,""), "")</f>
        <v/>
      </c>
      <c r="E220" s="108" t="str">
        <f>IFERROR(IF(Loan_Not_Paid*Values_Entered,Monthly_Payment,""), "")</f>
        <v/>
      </c>
      <c r="F220" s="108" t="str">
        <f>IFERROR(IF(Loan_Not_Paid*Values_Entered,Principal,""), "")</f>
        <v/>
      </c>
      <c r="G220" s="108" t="str">
        <f>IFERROR(IF(Loan_Not_Paid*Values_Entered,Interest,""), "")</f>
        <v/>
      </c>
      <c r="H220" s="108" t="str">
        <f>IFERROR(IF(Loan_Not_Paid*Values_Entered,Ending_Balance,""), "")</f>
        <v/>
      </c>
    </row>
    <row r="221" spans="2:8" x14ac:dyDescent="0.35">
      <c r="B221" s="92" t="str">
        <f>IFERROR(IF(Loan_Not_Paid*Values_Entered,Payment_Number,""), "")</f>
        <v/>
      </c>
      <c r="C221" s="91" t="str">
        <f>IFERROR(IF(Loan_Not_Paid*Values_Entered,Payment_Date,""), "")</f>
        <v/>
      </c>
      <c r="D221" s="108" t="str">
        <f>IFERROR(IF(Loan_Not_Paid*Values_Entered,Beginning_Balance,""), "")</f>
        <v/>
      </c>
      <c r="E221" s="108" t="str">
        <f>IFERROR(IF(Loan_Not_Paid*Values_Entered,Monthly_Payment,""), "")</f>
        <v/>
      </c>
      <c r="F221" s="108" t="str">
        <f>IFERROR(IF(Loan_Not_Paid*Values_Entered,Principal,""), "")</f>
        <v/>
      </c>
      <c r="G221" s="108" t="str">
        <f>IFERROR(IF(Loan_Not_Paid*Values_Entered,Interest,""), "")</f>
        <v/>
      </c>
      <c r="H221" s="108" t="str">
        <f>IFERROR(IF(Loan_Not_Paid*Values_Entered,Ending_Balance,""), "")</f>
        <v/>
      </c>
    </row>
    <row r="222" spans="2:8" x14ac:dyDescent="0.35">
      <c r="B222" s="92" t="str">
        <f>IFERROR(IF(Loan_Not_Paid*Values_Entered,Payment_Number,""), "")</f>
        <v/>
      </c>
      <c r="C222" s="91" t="str">
        <f>IFERROR(IF(Loan_Not_Paid*Values_Entered,Payment_Date,""), "")</f>
        <v/>
      </c>
      <c r="D222" s="108" t="str">
        <f>IFERROR(IF(Loan_Not_Paid*Values_Entered,Beginning_Balance,""), "")</f>
        <v/>
      </c>
      <c r="E222" s="108" t="str">
        <f>IFERROR(IF(Loan_Not_Paid*Values_Entered,Monthly_Payment,""), "")</f>
        <v/>
      </c>
      <c r="F222" s="108" t="str">
        <f>IFERROR(IF(Loan_Not_Paid*Values_Entered,Principal,""), "")</f>
        <v/>
      </c>
      <c r="G222" s="108" t="str">
        <f>IFERROR(IF(Loan_Not_Paid*Values_Entered,Interest,""), "")</f>
        <v/>
      </c>
      <c r="H222" s="108" t="str">
        <f>IFERROR(IF(Loan_Not_Paid*Values_Entered,Ending_Balance,""), "")</f>
        <v/>
      </c>
    </row>
    <row r="223" spans="2:8" x14ac:dyDescent="0.35">
      <c r="B223" s="92" t="str">
        <f>IFERROR(IF(Loan_Not_Paid*Values_Entered,Payment_Number,""), "")</f>
        <v/>
      </c>
      <c r="C223" s="91" t="str">
        <f>IFERROR(IF(Loan_Not_Paid*Values_Entered,Payment_Date,""), "")</f>
        <v/>
      </c>
      <c r="D223" s="108" t="str">
        <f>IFERROR(IF(Loan_Not_Paid*Values_Entered,Beginning_Balance,""), "")</f>
        <v/>
      </c>
      <c r="E223" s="108" t="str">
        <f>IFERROR(IF(Loan_Not_Paid*Values_Entered,Monthly_Payment,""), "")</f>
        <v/>
      </c>
      <c r="F223" s="108" t="str">
        <f>IFERROR(IF(Loan_Not_Paid*Values_Entered,Principal,""), "")</f>
        <v/>
      </c>
      <c r="G223" s="108" t="str">
        <f>IFERROR(IF(Loan_Not_Paid*Values_Entered,Interest,""), "")</f>
        <v/>
      </c>
      <c r="H223" s="108" t="str">
        <f>IFERROR(IF(Loan_Not_Paid*Values_Entered,Ending_Balance,""), "")</f>
        <v/>
      </c>
    </row>
    <row r="224" spans="2:8" x14ac:dyDescent="0.35">
      <c r="B224" s="92" t="str">
        <f>IFERROR(IF(Loan_Not_Paid*Values_Entered,Payment_Number,""), "")</f>
        <v/>
      </c>
      <c r="C224" s="91" t="str">
        <f>IFERROR(IF(Loan_Not_Paid*Values_Entered,Payment_Date,""), "")</f>
        <v/>
      </c>
      <c r="D224" s="108" t="str">
        <f>IFERROR(IF(Loan_Not_Paid*Values_Entered,Beginning_Balance,""), "")</f>
        <v/>
      </c>
      <c r="E224" s="108" t="str">
        <f>IFERROR(IF(Loan_Not_Paid*Values_Entered,Monthly_Payment,""), "")</f>
        <v/>
      </c>
      <c r="F224" s="108" t="str">
        <f>IFERROR(IF(Loan_Not_Paid*Values_Entered,Principal,""), "")</f>
        <v/>
      </c>
      <c r="G224" s="108" t="str">
        <f>IFERROR(IF(Loan_Not_Paid*Values_Entered,Interest,""), "")</f>
        <v/>
      </c>
      <c r="H224" s="108" t="str">
        <f>IFERROR(IF(Loan_Not_Paid*Values_Entered,Ending_Balance,""), "")</f>
        <v/>
      </c>
    </row>
    <row r="225" spans="2:8" x14ac:dyDescent="0.35">
      <c r="B225" s="92" t="str">
        <f>IFERROR(IF(Loan_Not_Paid*Values_Entered,Payment_Number,""), "")</f>
        <v/>
      </c>
      <c r="C225" s="91" t="str">
        <f>IFERROR(IF(Loan_Not_Paid*Values_Entered,Payment_Date,""), "")</f>
        <v/>
      </c>
      <c r="D225" s="108" t="str">
        <f>IFERROR(IF(Loan_Not_Paid*Values_Entered,Beginning_Balance,""), "")</f>
        <v/>
      </c>
      <c r="E225" s="108" t="str">
        <f>IFERROR(IF(Loan_Not_Paid*Values_Entered,Monthly_Payment,""), "")</f>
        <v/>
      </c>
      <c r="F225" s="108" t="str">
        <f>IFERROR(IF(Loan_Not_Paid*Values_Entered,Principal,""), "")</f>
        <v/>
      </c>
      <c r="G225" s="108" t="str">
        <f>IFERROR(IF(Loan_Not_Paid*Values_Entered,Interest,""), "")</f>
        <v/>
      </c>
      <c r="H225" s="108" t="str">
        <f>IFERROR(IF(Loan_Not_Paid*Values_Entered,Ending_Balance,""), "")</f>
        <v/>
      </c>
    </row>
    <row r="226" spans="2:8" x14ac:dyDescent="0.35">
      <c r="B226" s="92" t="str">
        <f>IFERROR(IF(Loan_Not_Paid*Values_Entered,Payment_Number,""), "")</f>
        <v/>
      </c>
      <c r="C226" s="91" t="str">
        <f>IFERROR(IF(Loan_Not_Paid*Values_Entered,Payment_Date,""), "")</f>
        <v/>
      </c>
      <c r="D226" s="108" t="str">
        <f>IFERROR(IF(Loan_Not_Paid*Values_Entered,Beginning_Balance,""), "")</f>
        <v/>
      </c>
      <c r="E226" s="108" t="str">
        <f>IFERROR(IF(Loan_Not_Paid*Values_Entered,Monthly_Payment,""), "")</f>
        <v/>
      </c>
      <c r="F226" s="108" t="str">
        <f>IFERROR(IF(Loan_Not_Paid*Values_Entered,Principal,""), "")</f>
        <v/>
      </c>
      <c r="G226" s="108" t="str">
        <f>IFERROR(IF(Loan_Not_Paid*Values_Entered,Interest,""), "")</f>
        <v/>
      </c>
      <c r="H226" s="108" t="str">
        <f>IFERROR(IF(Loan_Not_Paid*Values_Entered,Ending_Balance,""), "")</f>
        <v/>
      </c>
    </row>
    <row r="227" spans="2:8" x14ac:dyDescent="0.35">
      <c r="B227" s="92" t="str">
        <f>IFERROR(IF(Loan_Not_Paid*Values_Entered,Payment_Number,""), "")</f>
        <v/>
      </c>
      <c r="C227" s="91" t="str">
        <f>IFERROR(IF(Loan_Not_Paid*Values_Entered,Payment_Date,""), "")</f>
        <v/>
      </c>
      <c r="D227" s="108" t="str">
        <f>IFERROR(IF(Loan_Not_Paid*Values_Entered,Beginning_Balance,""), "")</f>
        <v/>
      </c>
      <c r="E227" s="108" t="str">
        <f>IFERROR(IF(Loan_Not_Paid*Values_Entered,Monthly_Payment,""), "")</f>
        <v/>
      </c>
      <c r="F227" s="108" t="str">
        <f>IFERROR(IF(Loan_Not_Paid*Values_Entered,Principal,""), "")</f>
        <v/>
      </c>
      <c r="G227" s="108" t="str">
        <f>IFERROR(IF(Loan_Not_Paid*Values_Entered,Interest,""), "")</f>
        <v/>
      </c>
      <c r="H227" s="108" t="str">
        <f>IFERROR(IF(Loan_Not_Paid*Values_Entered,Ending_Balance,""), "")</f>
        <v/>
      </c>
    </row>
    <row r="228" spans="2:8" x14ac:dyDescent="0.35">
      <c r="B228" s="92" t="str">
        <f>IFERROR(IF(Loan_Not_Paid*Values_Entered,Payment_Number,""), "")</f>
        <v/>
      </c>
      <c r="C228" s="91" t="str">
        <f>IFERROR(IF(Loan_Not_Paid*Values_Entered,Payment_Date,""), "")</f>
        <v/>
      </c>
      <c r="D228" s="108" t="str">
        <f>IFERROR(IF(Loan_Not_Paid*Values_Entered,Beginning_Balance,""), "")</f>
        <v/>
      </c>
      <c r="E228" s="108" t="str">
        <f>IFERROR(IF(Loan_Not_Paid*Values_Entered,Monthly_Payment,""), "")</f>
        <v/>
      </c>
      <c r="F228" s="108" t="str">
        <f>IFERROR(IF(Loan_Not_Paid*Values_Entered,Principal,""), "")</f>
        <v/>
      </c>
      <c r="G228" s="108" t="str">
        <f>IFERROR(IF(Loan_Not_Paid*Values_Entered,Interest,""), "")</f>
        <v/>
      </c>
      <c r="H228" s="108" t="str">
        <f>IFERROR(IF(Loan_Not_Paid*Values_Entered,Ending_Balance,""), "")</f>
        <v/>
      </c>
    </row>
    <row r="229" spans="2:8" x14ac:dyDescent="0.35">
      <c r="B229" s="92" t="str">
        <f>IFERROR(IF(Loan_Not_Paid*Values_Entered,Payment_Number,""), "")</f>
        <v/>
      </c>
      <c r="C229" s="91" t="str">
        <f>IFERROR(IF(Loan_Not_Paid*Values_Entered,Payment_Date,""), "")</f>
        <v/>
      </c>
      <c r="D229" s="108" t="str">
        <f>IFERROR(IF(Loan_Not_Paid*Values_Entered,Beginning_Balance,""), "")</f>
        <v/>
      </c>
      <c r="E229" s="108" t="str">
        <f>IFERROR(IF(Loan_Not_Paid*Values_Entered,Monthly_Payment,""), "")</f>
        <v/>
      </c>
      <c r="F229" s="108" t="str">
        <f>IFERROR(IF(Loan_Not_Paid*Values_Entered,Principal,""), "")</f>
        <v/>
      </c>
      <c r="G229" s="108" t="str">
        <f>IFERROR(IF(Loan_Not_Paid*Values_Entered,Interest,""), "")</f>
        <v/>
      </c>
      <c r="H229" s="108" t="str">
        <f>IFERROR(IF(Loan_Not_Paid*Values_Entered,Ending_Balance,""), "")</f>
        <v/>
      </c>
    </row>
    <row r="230" spans="2:8" x14ac:dyDescent="0.35">
      <c r="B230" s="92" t="str">
        <f>IFERROR(IF(Loan_Not_Paid*Values_Entered,Payment_Number,""), "")</f>
        <v/>
      </c>
      <c r="C230" s="91" t="str">
        <f>IFERROR(IF(Loan_Not_Paid*Values_Entered,Payment_Date,""), "")</f>
        <v/>
      </c>
      <c r="D230" s="108" t="str">
        <f>IFERROR(IF(Loan_Not_Paid*Values_Entered,Beginning_Balance,""), "")</f>
        <v/>
      </c>
      <c r="E230" s="108" t="str">
        <f>IFERROR(IF(Loan_Not_Paid*Values_Entered,Monthly_Payment,""), "")</f>
        <v/>
      </c>
      <c r="F230" s="108" t="str">
        <f>IFERROR(IF(Loan_Not_Paid*Values_Entered,Principal,""), "")</f>
        <v/>
      </c>
      <c r="G230" s="108" t="str">
        <f>IFERROR(IF(Loan_Not_Paid*Values_Entered,Interest,""), "")</f>
        <v/>
      </c>
      <c r="H230" s="108" t="str">
        <f>IFERROR(IF(Loan_Not_Paid*Values_Entered,Ending_Balance,""), "")</f>
        <v/>
      </c>
    </row>
    <row r="231" spans="2:8" x14ac:dyDescent="0.35">
      <c r="B231" s="92" t="str">
        <f>IFERROR(IF(Loan_Not_Paid*Values_Entered,Payment_Number,""), "")</f>
        <v/>
      </c>
      <c r="C231" s="91" t="str">
        <f>IFERROR(IF(Loan_Not_Paid*Values_Entered,Payment_Date,""), "")</f>
        <v/>
      </c>
      <c r="D231" s="108" t="str">
        <f>IFERROR(IF(Loan_Not_Paid*Values_Entered,Beginning_Balance,""), "")</f>
        <v/>
      </c>
      <c r="E231" s="108" t="str">
        <f>IFERROR(IF(Loan_Not_Paid*Values_Entered,Monthly_Payment,""), "")</f>
        <v/>
      </c>
      <c r="F231" s="108" t="str">
        <f>IFERROR(IF(Loan_Not_Paid*Values_Entered,Principal,""), "")</f>
        <v/>
      </c>
      <c r="G231" s="108" t="str">
        <f>IFERROR(IF(Loan_Not_Paid*Values_Entered,Interest,""), "")</f>
        <v/>
      </c>
      <c r="H231" s="108" t="str">
        <f>IFERROR(IF(Loan_Not_Paid*Values_Entered,Ending_Balance,""), "")</f>
        <v/>
      </c>
    </row>
    <row r="232" spans="2:8" x14ac:dyDescent="0.35">
      <c r="B232" s="92" t="str">
        <f>IFERROR(IF(Loan_Not_Paid*Values_Entered,Payment_Number,""), "")</f>
        <v/>
      </c>
      <c r="C232" s="91" t="str">
        <f>IFERROR(IF(Loan_Not_Paid*Values_Entered,Payment_Date,""), "")</f>
        <v/>
      </c>
      <c r="D232" s="108" t="str">
        <f>IFERROR(IF(Loan_Not_Paid*Values_Entered,Beginning_Balance,""), "")</f>
        <v/>
      </c>
      <c r="E232" s="108" t="str">
        <f>IFERROR(IF(Loan_Not_Paid*Values_Entered,Monthly_Payment,""), "")</f>
        <v/>
      </c>
      <c r="F232" s="108" t="str">
        <f>IFERROR(IF(Loan_Not_Paid*Values_Entered,Principal,""), "")</f>
        <v/>
      </c>
      <c r="G232" s="108" t="str">
        <f>IFERROR(IF(Loan_Not_Paid*Values_Entered,Interest,""), "")</f>
        <v/>
      </c>
      <c r="H232" s="108" t="str">
        <f>IFERROR(IF(Loan_Not_Paid*Values_Entered,Ending_Balance,""), "")</f>
        <v/>
      </c>
    </row>
    <row r="233" spans="2:8" x14ac:dyDescent="0.35">
      <c r="B233" s="92" t="str">
        <f>IFERROR(IF(Loan_Not_Paid*Values_Entered,Payment_Number,""), "")</f>
        <v/>
      </c>
      <c r="C233" s="91" t="str">
        <f>IFERROR(IF(Loan_Not_Paid*Values_Entered,Payment_Date,""), "")</f>
        <v/>
      </c>
      <c r="D233" s="108" t="str">
        <f>IFERROR(IF(Loan_Not_Paid*Values_Entered,Beginning_Balance,""), "")</f>
        <v/>
      </c>
      <c r="E233" s="108" t="str">
        <f>IFERROR(IF(Loan_Not_Paid*Values_Entered,Monthly_Payment,""), "")</f>
        <v/>
      </c>
      <c r="F233" s="108" t="str">
        <f>IFERROR(IF(Loan_Not_Paid*Values_Entered,Principal,""), "")</f>
        <v/>
      </c>
      <c r="G233" s="108" t="str">
        <f>IFERROR(IF(Loan_Not_Paid*Values_Entered,Interest,""), "")</f>
        <v/>
      </c>
      <c r="H233" s="108" t="str">
        <f>IFERROR(IF(Loan_Not_Paid*Values_Entered,Ending_Balance,""), "")</f>
        <v/>
      </c>
    </row>
    <row r="234" spans="2:8" x14ac:dyDescent="0.35">
      <c r="B234" s="92" t="str">
        <f>IFERROR(IF(Loan_Not_Paid*Values_Entered,Payment_Number,""), "")</f>
        <v/>
      </c>
      <c r="C234" s="91" t="str">
        <f>IFERROR(IF(Loan_Not_Paid*Values_Entered,Payment_Date,""), "")</f>
        <v/>
      </c>
      <c r="D234" s="108" t="str">
        <f>IFERROR(IF(Loan_Not_Paid*Values_Entered,Beginning_Balance,""), "")</f>
        <v/>
      </c>
      <c r="E234" s="108" t="str">
        <f>IFERROR(IF(Loan_Not_Paid*Values_Entered,Monthly_Payment,""), "")</f>
        <v/>
      </c>
      <c r="F234" s="108" t="str">
        <f>IFERROR(IF(Loan_Not_Paid*Values_Entered,Principal,""), "")</f>
        <v/>
      </c>
      <c r="G234" s="108" t="str">
        <f>IFERROR(IF(Loan_Not_Paid*Values_Entered,Interest,""), "")</f>
        <v/>
      </c>
      <c r="H234" s="108" t="str">
        <f>IFERROR(IF(Loan_Not_Paid*Values_Entered,Ending_Balance,""), "")</f>
        <v/>
      </c>
    </row>
    <row r="235" spans="2:8" x14ac:dyDescent="0.35">
      <c r="B235" s="92" t="str">
        <f>IFERROR(IF(Loan_Not_Paid*Values_Entered,Payment_Number,""), "")</f>
        <v/>
      </c>
      <c r="C235" s="91" t="str">
        <f>IFERROR(IF(Loan_Not_Paid*Values_Entered,Payment_Date,""), "")</f>
        <v/>
      </c>
      <c r="D235" s="108" t="str">
        <f>IFERROR(IF(Loan_Not_Paid*Values_Entered,Beginning_Balance,""), "")</f>
        <v/>
      </c>
      <c r="E235" s="108" t="str">
        <f>IFERROR(IF(Loan_Not_Paid*Values_Entered,Monthly_Payment,""), "")</f>
        <v/>
      </c>
      <c r="F235" s="108" t="str">
        <f>IFERROR(IF(Loan_Not_Paid*Values_Entered,Principal,""), "")</f>
        <v/>
      </c>
      <c r="G235" s="108" t="str">
        <f>IFERROR(IF(Loan_Not_Paid*Values_Entered,Interest,""), "")</f>
        <v/>
      </c>
      <c r="H235" s="108" t="str">
        <f>IFERROR(IF(Loan_Not_Paid*Values_Entered,Ending_Balance,""), "")</f>
        <v/>
      </c>
    </row>
    <row r="236" spans="2:8" x14ac:dyDescent="0.35">
      <c r="B236" s="92" t="str">
        <f>IFERROR(IF(Loan_Not_Paid*Values_Entered,Payment_Number,""), "")</f>
        <v/>
      </c>
      <c r="C236" s="91" t="str">
        <f>IFERROR(IF(Loan_Not_Paid*Values_Entered,Payment_Date,""), "")</f>
        <v/>
      </c>
      <c r="D236" s="108" t="str">
        <f>IFERROR(IF(Loan_Not_Paid*Values_Entered,Beginning_Balance,""), "")</f>
        <v/>
      </c>
      <c r="E236" s="108" t="str">
        <f>IFERROR(IF(Loan_Not_Paid*Values_Entered,Monthly_Payment,""), "")</f>
        <v/>
      </c>
      <c r="F236" s="108" t="str">
        <f>IFERROR(IF(Loan_Not_Paid*Values_Entered,Principal,""), "")</f>
        <v/>
      </c>
      <c r="G236" s="108" t="str">
        <f>IFERROR(IF(Loan_Not_Paid*Values_Entered,Interest,""), "")</f>
        <v/>
      </c>
      <c r="H236" s="108" t="str">
        <f>IFERROR(IF(Loan_Not_Paid*Values_Entered,Ending_Balance,""), "")</f>
        <v/>
      </c>
    </row>
    <row r="237" spans="2:8" x14ac:dyDescent="0.35">
      <c r="B237" s="92" t="str">
        <f>IFERROR(IF(Loan_Not_Paid*Values_Entered,Payment_Number,""), "")</f>
        <v/>
      </c>
      <c r="C237" s="91" t="str">
        <f>IFERROR(IF(Loan_Not_Paid*Values_Entered,Payment_Date,""), "")</f>
        <v/>
      </c>
      <c r="D237" s="108" t="str">
        <f>IFERROR(IF(Loan_Not_Paid*Values_Entered,Beginning_Balance,""), "")</f>
        <v/>
      </c>
      <c r="E237" s="108" t="str">
        <f>IFERROR(IF(Loan_Not_Paid*Values_Entered,Monthly_Payment,""), "")</f>
        <v/>
      </c>
      <c r="F237" s="108" t="str">
        <f>IFERROR(IF(Loan_Not_Paid*Values_Entered,Principal,""), "")</f>
        <v/>
      </c>
      <c r="G237" s="108" t="str">
        <f>IFERROR(IF(Loan_Not_Paid*Values_Entered,Interest,""), "")</f>
        <v/>
      </c>
      <c r="H237" s="108" t="str">
        <f>IFERROR(IF(Loan_Not_Paid*Values_Entered,Ending_Balance,""), "")</f>
        <v/>
      </c>
    </row>
    <row r="238" spans="2:8" x14ac:dyDescent="0.35">
      <c r="B238" s="92" t="str">
        <f>IFERROR(IF(Loan_Not_Paid*Values_Entered,Payment_Number,""), "")</f>
        <v/>
      </c>
      <c r="C238" s="91" t="str">
        <f>IFERROR(IF(Loan_Not_Paid*Values_Entered,Payment_Date,""), "")</f>
        <v/>
      </c>
      <c r="D238" s="108" t="str">
        <f>IFERROR(IF(Loan_Not_Paid*Values_Entered,Beginning_Balance,""), "")</f>
        <v/>
      </c>
      <c r="E238" s="108" t="str">
        <f>IFERROR(IF(Loan_Not_Paid*Values_Entered,Monthly_Payment,""), "")</f>
        <v/>
      </c>
      <c r="F238" s="108" t="str">
        <f>IFERROR(IF(Loan_Not_Paid*Values_Entered,Principal,""), "")</f>
        <v/>
      </c>
      <c r="G238" s="108" t="str">
        <f>IFERROR(IF(Loan_Not_Paid*Values_Entered,Interest,""), "")</f>
        <v/>
      </c>
      <c r="H238" s="108" t="str">
        <f>IFERROR(IF(Loan_Not_Paid*Values_Entered,Ending_Balance,""), "")</f>
        <v/>
      </c>
    </row>
    <row r="239" spans="2:8" x14ac:dyDescent="0.35">
      <c r="B239" s="92" t="str">
        <f>IFERROR(IF(Loan_Not_Paid*Values_Entered,Payment_Number,""), "")</f>
        <v/>
      </c>
      <c r="C239" s="91" t="str">
        <f>IFERROR(IF(Loan_Not_Paid*Values_Entered,Payment_Date,""), "")</f>
        <v/>
      </c>
      <c r="D239" s="108" t="str">
        <f>IFERROR(IF(Loan_Not_Paid*Values_Entered,Beginning_Balance,""), "")</f>
        <v/>
      </c>
      <c r="E239" s="108" t="str">
        <f>IFERROR(IF(Loan_Not_Paid*Values_Entered,Monthly_Payment,""), "")</f>
        <v/>
      </c>
      <c r="F239" s="108" t="str">
        <f>IFERROR(IF(Loan_Not_Paid*Values_Entered,Principal,""), "")</f>
        <v/>
      </c>
      <c r="G239" s="108" t="str">
        <f>IFERROR(IF(Loan_Not_Paid*Values_Entered,Interest,""), "")</f>
        <v/>
      </c>
      <c r="H239" s="108" t="str">
        <f>IFERROR(IF(Loan_Not_Paid*Values_Entered,Ending_Balance,""), "")</f>
        <v/>
      </c>
    </row>
    <row r="240" spans="2:8" x14ac:dyDescent="0.35">
      <c r="B240" s="92" t="str">
        <f>IFERROR(IF(Loan_Not_Paid*Values_Entered,Payment_Number,""), "")</f>
        <v/>
      </c>
      <c r="C240" s="91" t="str">
        <f>IFERROR(IF(Loan_Not_Paid*Values_Entered,Payment_Date,""), "")</f>
        <v/>
      </c>
      <c r="D240" s="108" t="str">
        <f>IFERROR(IF(Loan_Not_Paid*Values_Entered,Beginning_Balance,""), "")</f>
        <v/>
      </c>
      <c r="E240" s="108" t="str">
        <f>IFERROR(IF(Loan_Not_Paid*Values_Entered,Monthly_Payment,""), "")</f>
        <v/>
      </c>
      <c r="F240" s="108" t="str">
        <f>IFERROR(IF(Loan_Not_Paid*Values_Entered,Principal,""), "")</f>
        <v/>
      </c>
      <c r="G240" s="108" t="str">
        <f>IFERROR(IF(Loan_Not_Paid*Values_Entered,Interest,""), "")</f>
        <v/>
      </c>
      <c r="H240" s="108" t="str">
        <f>IFERROR(IF(Loan_Not_Paid*Values_Entered,Ending_Balance,""), "")</f>
        <v/>
      </c>
    </row>
    <row r="241" spans="2:8" x14ac:dyDescent="0.35">
      <c r="B241" s="92" t="str">
        <f>IFERROR(IF(Loan_Not_Paid*Values_Entered,Payment_Number,""), "")</f>
        <v/>
      </c>
      <c r="C241" s="91" t="str">
        <f>IFERROR(IF(Loan_Not_Paid*Values_Entered,Payment_Date,""), "")</f>
        <v/>
      </c>
      <c r="D241" s="108" t="str">
        <f>IFERROR(IF(Loan_Not_Paid*Values_Entered,Beginning_Balance,""), "")</f>
        <v/>
      </c>
      <c r="E241" s="108" t="str">
        <f>IFERROR(IF(Loan_Not_Paid*Values_Entered,Monthly_Payment,""), "")</f>
        <v/>
      </c>
      <c r="F241" s="108" t="str">
        <f>IFERROR(IF(Loan_Not_Paid*Values_Entered,Principal,""), "")</f>
        <v/>
      </c>
      <c r="G241" s="108" t="str">
        <f>IFERROR(IF(Loan_Not_Paid*Values_Entered,Interest,""), "")</f>
        <v/>
      </c>
      <c r="H241" s="108" t="str">
        <f>IFERROR(IF(Loan_Not_Paid*Values_Entered,Ending_Balance,""), "")</f>
        <v/>
      </c>
    </row>
    <row r="242" spans="2:8" x14ac:dyDescent="0.35">
      <c r="B242" s="92" t="str">
        <f>IFERROR(IF(Loan_Not_Paid*Values_Entered,Payment_Number,""), "")</f>
        <v/>
      </c>
      <c r="C242" s="91" t="str">
        <f>IFERROR(IF(Loan_Not_Paid*Values_Entered,Payment_Date,""), "")</f>
        <v/>
      </c>
      <c r="D242" s="108" t="str">
        <f>IFERROR(IF(Loan_Not_Paid*Values_Entered,Beginning_Balance,""), "")</f>
        <v/>
      </c>
      <c r="E242" s="108" t="str">
        <f>IFERROR(IF(Loan_Not_Paid*Values_Entered,Monthly_Payment,""), "")</f>
        <v/>
      </c>
      <c r="F242" s="108" t="str">
        <f>IFERROR(IF(Loan_Not_Paid*Values_Entered,Principal,""), "")</f>
        <v/>
      </c>
      <c r="G242" s="108" t="str">
        <f>IFERROR(IF(Loan_Not_Paid*Values_Entered,Interest,""), "")</f>
        <v/>
      </c>
      <c r="H242" s="108" t="str">
        <f>IFERROR(IF(Loan_Not_Paid*Values_Entered,Ending_Balance,""), "")</f>
        <v/>
      </c>
    </row>
    <row r="243" spans="2:8" x14ac:dyDescent="0.35">
      <c r="B243" s="92" t="str">
        <f>IFERROR(IF(Loan_Not_Paid*Values_Entered,Payment_Number,""), "")</f>
        <v/>
      </c>
      <c r="C243" s="91" t="str">
        <f>IFERROR(IF(Loan_Not_Paid*Values_Entered,Payment_Date,""), "")</f>
        <v/>
      </c>
      <c r="D243" s="108" t="str">
        <f>IFERROR(IF(Loan_Not_Paid*Values_Entered,Beginning_Balance,""), "")</f>
        <v/>
      </c>
      <c r="E243" s="108" t="str">
        <f>IFERROR(IF(Loan_Not_Paid*Values_Entered,Monthly_Payment,""), "")</f>
        <v/>
      </c>
      <c r="F243" s="108" t="str">
        <f>IFERROR(IF(Loan_Not_Paid*Values_Entered,Principal,""), "")</f>
        <v/>
      </c>
      <c r="G243" s="108" t="str">
        <f>IFERROR(IF(Loan_Not_Paid*Values_Entered,Interest,""), "")</f>
        <v/>
      </c>
      <c r="H243" s="108" t="str">
        <f>IFERROR(IF(Loan_Not_Paid*Values_Entered,Ending_Balance,""), "")</f>
        <v/>
      </c>
    </row>
    <row r="244" spans="2:8" x14ac:dyDescent="0.35">
      <c r="B244" s="92" t="str">
        <f>IFERROR(IF(Loan_Not_Paid*Values_Entered,Payment_Number,""), "")</f>
        <v/>
      </c>
      <c r="C244" s="91" t="str">
        <f>IFERROR(IF(Loan_Not_Paid*Values_Entered,Payment_Date,""), "")</f>
        <v/>
      </c>
      <c r="D244" s="108" t="str">
        <f>IFERROR(IF(Loan_Not_Paid*Values_Entered,Beginning_Balance,""), "")</f>
        <v/>
      </c>
      <c r="E244" s="108" t="str">
        <f>IFERROR(IF(Loan_Not_Paid*Values_Entered,Monthly_Payment,""), "")</f>
        <v/>
      </c>
      <c r="F244" s="108" t="str">
        <f>IFERROR(IF(Loan_Not_Paid*Values_Entered,Principal,""), "")</f>
        <v/>
      </c>
      <c r="G244" s="108" t="str">
        <f>IFERROR(IF(Loan_Not_Paid*Values_Entered,Interest,""), "")</f>
        <v/>
      </c>
      <c r="H244" s="108" t="str">
        <f>IFERROR(IF(Loan_Not_Paid*Values_Entered,Ending_Balance,""), "")</f>
        <v/>
      </c>
    </row>
    <row r="245" spans="2:8" x14ac:dyDescent="0.35">
      <c r="B245" s="92" t="str">
        <f>IFERROR(IF(Loan_Not_Paid*Values_Entered,Payment_Number,""), "")</f>
        <v/>
      </c>
      <c r="C245" s="91" t="str">
        <f>IFERROR(IF(Loan_Not_Paid*Values_Entered,Payment_Date,""), "")</f>
        <v/>
      </c>
      <c r="D245" s="108" t="str">
        <f>IFERROR(IF(Loan_Not_Paid*Values_Entered,Beginning_Balance,""), "")</f>
        <v/>
      </c>
      <c r="E245" s="108" t="str">
        <f>IFERROR(IF(Loan_Not_Paid*Values_Entered,Monthly_Payment,""), "")</f>
        <v/>
      </c>
      <c r="F245" s="108" t="str">
        <f>IFERROR(IF(Loan_Not_Paid*Values_Entered,Principal,""), "")</f>
        <v/>
      </c>
      <c r="G245" s="108" t="str">
        <f>IFERROR(IF(Loan_Not_Paid*Values_Entered,Interest,""), "")</f>
        <v/>
      </c>
      <c r="H245" s="108" t="str">
        <f>IFERROR(IF(Loan_Not_Paid*Values_Entered,Ending_Balance,""), "")</f>
        <v/>
      </c>
    </row>
    <row r="246" spans="2:8" x14ac:dyDescent="0.35">
      <c r="B246" s="92" t="str">
        <f>IFERROR(IF(Loan_Not_Paid*Values_Entered,Payment_Number,""), "")</f>
        <v/>
      </c>
      <c r="C246" s="91" t="str">
        <f>IFERROR(IF(Loan_Not_Paid*Values_Entered,Payment_Date,""), "")</f>
        <v/>
      </c>
      <c r="D246" s="108" t="str">
        <f>IFERROR(IF(Loan_Not_Paid*Values_Entered,Beginning_Balance,""), "")</f>
        <v/>
      </c>
      <c r="E246" s="108" t="str">
        <f>IFERROR(IF(Loan_Not_Paid*Values_Entered,Monthly_Payment,""), "")</f>
        <v/>
      </c>
      <c r="F246" s="108" t="str">
        <f>IFERROR(IF(Loan_Not_Paid*Values_Entered,Principal,""), "")</f>
        <v/>
      </c>
      <c r="G246" s="108" t="str">
        <f>IFERROR(IF(Loan_Not_Paid*Values_Entered,Interest,""), "")</f>
        <v/>
      </c>
      <c r="H246" s="108" t="str">
        <f>IFERROR(IF(Loan_Not_Paid*Values_Entered,Ending_Balance,""), "")</f>
        <v/>
      </c>
    </row>
    <row r="247" spans="2:8" x14ac:dyDescent="0.35">
      <c r="B247" s="92" t="str">
        <f>IFERROR(IF(Loan_Not_Paid*Values_Entered,Payment_Number,""), "")</f>
        <v/>
      </c>
      <c r="C247" s="91" t="str">
        <f>IFERROR(IF(Loan_Not_Paid*Values_Entered,Payment_Date,""), "")</f>
        <v/>
      </c>
      <c r="D247" s="108" t="str">
        <f>IFERROR(IF(Loan_Not_Paid*Values_Entered,Beginning_Balance,""), "")</f>
        <v/>
      </c>
      <c r="E247" s="108" t="str">
        <f>IFERROR(IF(Loan_Not_Paid*Values_Entered,Monthly_Payment,""), "")</f>
        <v/>
      </c>
      <c r="F247" s="108" t="str">
        <f>IFERROR(IF(Loan_Not_Paid*Values_Entered,Principal,""), "")</f>
        <v/>
      </c>
      <c r="G247" s="108" t="str">
        <f>IFERROR(IF(Loan_Not_Paid*Values_Entered,Interest,""), "")</f>
        <v/>
      </c>
      <c r="H247" s="108" t="str">
        <f>IFERROR(IF(Loan_Not_Paid*Values_Entered,Ending_Balance,""), "")</f>
        <v/>
      </c>
    </row>
    <row r="248" spans="2:8" x14ac:dyDescent="0.35">
      <c r="B248" s="92" t="str">
        <f>IFERROR(IF(Loan_Not_Paid*Values_Entered,Payment_Number,""), "")</f>
        <v/>
      </c>
      <c r="C248" s="91" t="str">
        <f>IFERROR(IF(Loan_Not_Paid*Values_Entered,Payment_Date,""), "")</f>
        <v/>
      </c>
      <c r="D248" s="108" t="str">
        <f>IFERROR(IF(Loan_Not_Paid*Values_Entered,Beginning_Balance,""), "")</f>
        <v/>
      </c>
      <c r="E248" s="108" t="str">
        <f>IFERROR(IF(Loan_Not_Paid*Values_Entered,Monthly_Payment,""), "")</f>
        <v/>
      </c>
      <c r="F248" s="108" t="str">
        <f>IFERROR(IF(Loan_Not_Paid*Values_Entered,Principal,""), "")</f>
        <v/>
      </c>
      <c r="G248" s="108" t="str">
        <f>IFERROR(IF(Loan_Not_Paid*Values_Entered,Interest,""), "")</f>
        <v/>
      </c>
      <c r="H248" s="108" t="str">
        <f>IFERROR(IF(Loan_Not_Paid*Values_Entered,Ending_Balance,""), "")</f>
        <v/>
      </c>
    </row>
    <row r="249" spans="2:8" x14ac:dyDescent="0.35">
      <c r="B249" s="92" t="str">
        <f>IFERROR(IF(Loan_Not_Paid*Values_Entered,Payment_Number,""), "")</f>
        <v/>
      </c>
      <c r="C249" s="91" t="str">
        <f>IFERROR(IF(Loan_Not_Paid*Values_Entered,Payment_Date,""), "")</f>
        <v/>
      </c>
      <c r="D249" s="108" t="str">
        <f>IFERROR(IF(Loan_Not_Paid*Values_Entered,Beginning_Balance,""), "")</f>
        <v/>
      </c>
      <c r="E249" s="108" t="str">
        <f>IFERROR(IF(Loan_Not_Paid*Values_Entered,Monthly_Payment,""), "")</f>
        <v/>
      </c>
      <c r="F249" s="108" t="str">
        <f>IFERROR(IF(Loan_Not_Paid*Values_Entered,Principal,""), "")</f>
        <v/>
      </c>
      <c r="G249" s="108" t="str">
        <f>IFERROR(IF(Loan_Not_Paid*Values_Entered,Interest,""), "")</f>
        <v/>
      </c>
      <c r="H249" s="108" t="str">
        <f>IFERROR(IF(Loan_Not_Paid*Values_Entered,Ending_Balance,""), "")</f>
        <v/>
      </c>
    </row>
    <row r="250" spans="2:8" x14ac:dyDescent="0.35">
      <c r="B250" s="92" t="str">
        <f>IFERROR(IF(Loan_Not_Paid*Values_Entered,Payment_Number,""), "")</f>
        <v/>
      </c>
      <c r="C250" s="91" t="str">
        <f>IFERROR(IF(Loan_Not_Paid*Values_Entered,Payment_Date,""), "")</f>
        <v/>
      </c>
      <c r="D250" s="108" t="str">
        <f>IFERROR(IF(Loan_Not_Paid*Values_Entered,Beginning_Balance,""), "")</f>
        <v/>
      </c>
      <c r="E250" s="108" t="str">
        <f>IFERROR(IF(Loan_Not_Paid*Values_Entered,Monthly_Payment,""), "")</f>
        <v/>
      </c>
      <c r="F250" s="108" t="str">
        <f>IFERROR(IF(Loan_Not_Paid*Values_Entered,Principal,""), "")</f>
        <v/>
      </c>
      <c r="G250" s="108" t="str">
        <f>IFERROR(IF(Loan_Not_Paid*Values_Entered,Interest,""), "")</f>
        <v/>
      </c>
      <c r="H250" s="108" t="str">
        <f>IFERROR(IF(Loan_Not_Paid*Values_Entered,Ending_Balance,""), "")</f>
        <v/>
      </c>
    </row>
    <row r="251" spans="2:8" x14ac:dyDescent="0.35">
      <c r="B251" s="92" t="str">
        <f>IFERROR(IF(Loan_Not_Paid*Values_Entered,Payment_Number,""), "")</f>
        <v/>
      </c>
      <c r="C251" s="91" t="str">
        <f>IFERROR(IF(Loan_Not_Paid*Values_Entered,Payment_Date,""), "")</f>
        <v/>
      </c>
      <c r="D251" s="108" t="str">
        <f>IFERROR(IF(Loan_Not_Paid*Values_Entered,Beginning_Balance,""), "")</f>
        <v/>
      </c>
      <c r="E251" s="108" t="str">
        <f>IFERROR(IF(Loan_Not_Paid*Values_Entered,Monthly_Payment,""), "")</f>
        <v/>
      </c>
      <c r="F251" s="108" t="str">
        <f>IFERROR(IF(Loan_Not_Paid*Values_Entered,Principal,""), "")</f>
        <v/>
      </c>
      <c r="G251" s="108" t="str">
        <f>IFERROR(IF(Loan_Not_Paid*Values_Entered,Interest,""), "")</f>
        <v/>
      </c>
      <c r="H251" s="108" t="str">
        <f>IFERROR(IF(Loan_Not_Paid*Values_Entered,Ending_Balance,""), "")</f>
        <v/>
      </c>
    </row>
    <row r="252" spans="2:8" x14ac:dyDescent="0.35">
      <c r="B252" s="92" t="str">
        <f>IFERROR(IF(Loan_Not_Paid*Values_Entered,Payment_Number,""), "")</f>
        <v/>
      </c>
      <c r="C252" s="91" t="str">
        <f>IFERROR(IF(Loan_Not_Paid*Values_Entered,Payment_Date,""), "")</f>
        <v/>
      </c>
      <c r="D252" s="108" t="str">
        <f>IFERROR(IF(Loan_Not_Paid*Values_Entered,Beginning_Balance,""), "")</f>
        <v/>
      </c>
      <c r="E252" s="108" t="str">
        <f>IFERROR(IF(Loan_Not_Paid*Values_Entered,Monthly_Payment,""), "")</f>
        <v/>
      </c>
      <c r="F252" s="108" t="str">
        <f>IFERROR(IF(Loan_Not_Paid*Values_Entered,Principal,""), "")</f>
        <v/>
      </c>
      <c r="G252" s="108" t="str">
        <f>IFERROR(IF(Loan_Not_Paid*Values_Entered,Interest,""), "")</f>
        <v/>
      </c>
      <c r="H252" s="108" t="str">
        <f>IFERROR(IF(Loan_Not_Paid*Values_Entered,Ending_Balance,""), "")</f>
        <v/>
      </c>
    </row>
    <row r="253" spans="2:8" x14ac:dyDescent="0.35">
      <c r="B253" s="92" t="str">
        <f>IFERROR(IF(Loan_Not_Paid*Values_Entered,Payment_Number,""), "")</f>
        <v/>
      </c>
      <c r="C253" s="91" t="str">
        <f>IFERROR(IF(Loan_Not_Paid*Values_Entered,Payment_Date,""), "")</f>
        <v/>
      </c>
      <c r="D253" s="108" t="str">
        <f>IFERROR(IF(Loan_Not_Paid*Values_Entered,Beginning_Balance,""), "")</f>
        <v/>
      </c>
      <c r="E253" s="108" t="str">
        <f>IFERROR(IF(Loan_Not_Paid*Values_Entered,Monthly_Payment,""), "")</f>
        <v/>
      </c>
      <c r="F253" s="108" t="str">
        <f>IFERROR(IF(Loan_Not_Paid*Values_Entered,Principal,""), "")</f>
        <v/>
      </c>
      <c r="G253" s="108" t="str">
        <f>IFERROR(IF(Loan_Not_Paid*Values_Entered,Interest,""), "")</f>
        <v/>
      </c>
      <c r="H253" s="108" t="str">
        <f>IFERROR(IF(Loan_Not_Paid*Values_Entered,Ending_Balance,""), "")</f>
        <v/>
      </c>
    </row>
    <row r="254" spans="2:8" x14ac:dyDescent="0.35">
      <c r="B254" s="92" t="str">
        <f>IFERROR(IF(Loan_Not_Paid*Values_Entered,Payment_Number,""), "")</f>
        <v/>
      </c>
      <c r="C254" s="91" t="str">
        <f>IFERROR(IF(Loan_Not_Paid*Values_Entered,Payment_Date,""), "")</f>
        <v/>
      </c>
      <c r="D254" s="108" t="str">
        <f>IFERROR(IF(Loan_Not_Paid*Values_Entered,Beginning_Balance,""), "")</f>
        <v/>
      </c>
      <c r="E254" s="108" t="str">
        <f>IFERROR(IF(Loan_Not_Paid*Values_Entered,Monthly_Payment,""), "")</f>
        <v/>
      </c>
      <c r="F254" s="108" t="str">
        <f>IFERROR(IF(Loan_Not_Paid*Values_Entered,Principal,""), "")</f>
        <v/>
      </c>
      <c r="G254" s="108" t="str">
        <f>IFERROR(IF(Loan_Not_Paid*Values_Entered,Interest,""), "")</f>
        <v/>
      </c>
      <c r="H254" s="108" t="str">
        <f>IFERROR(IF(Loan_Not_Paid*Values_Entered,Ending_Balance,""), "")</f>
        <v/>
      </c>
    </row>
    <row r="255" spans="2:8" x14ac:dyDescent="0.35">
      <c r="B255" s="92" t="str">
        <f>IFERROR(IF(Loan_Not_Paid*Values_Entered,Payment_Number,""), "")</f>
        <v/>
      </c>
      <c r="C255" s="91" t="str">
        <f>IFERROR(IF(Loan_Not_Paid*Values_Entered,Payment_Date,""), "")</f>
        <v/>
      </c>
      <c r="D255" s="108" t="str">
        <f>IFERROR(IF(Loan_Not_Paid*Values_Entered,Beginning_Balance,""), "")</f>
        <v/>
      </c>
      <c r="E255" s="108" t="str">
        <f>IFERROR(IF(Loan_Not_Paid*Values_Entered,Monthly_Payment,""), "")</f>
        <v/>
      </c>
      <c r="F255" s="108" t="str">
        <f>IFERROR(IF(Loan_Not_Paid*Values_Entered,Principal,""), "")</f>
        <v/>
      </c>
      <c r="G255" s="108" t="str">
        <f>IFERROR(IF(Loan_Not_Paid*Values_Entered,Interest,""), "")</f>
        <v/>
      </c>
      <c r="H255" s="108" t="str">
        <f>IFERROR(IF(Loan_Not_Paid*Values_Entered,Ending_Balance,""), "")</f>
        <v/>
      </c>
    </row>
    <row r="256" spans="2:8" x14ac:dyDescent="0.35">
      <c r="B256" s="92" t="str">
        <f>IFERROR(IF(Loan_Not_Paid*Values_Entered,Payment_Number,""), "")</f>
        <v/>
      </c>
      <c r="C256" s="91" t="str">
        <f>IFERROR(IF(Loan_Not_Paid*Values_Entered,Payment_Date,""), "")</f>
        <v/>
      </c>
      <c r="D256" s="108" t="str">
        <f>IFERROR(IF(Loan_Not_Paid*Values_Entered,Beginning_Balance,""), "")</f>
        <v/>
      </c>
      <c r="E256" s="108" t="str">
        <f>IFERROR(IF(Loan_Not_Paid*Values_Entered,Monthly_Payment,""), "")</f>
        <v/>
      </c>
      <c r="F256" s="108" t="str">
        <f>IFERROR(IF(Loan_Not_Paid*Values_Entered,Principal,""), "")</f>
        <v/>
      </c>
      <c r="G256" s="108" t="str">
        <f>IFERROR(IF(Loan_Not_Paid*Values_Entered,Interest,""), "")</f>
        <v/>
      </c>
      <c r="H256" s="108" t="str">
        <f>IFERROR(IF(Loan_Not_Paid*Values_Entered,Ending_Balance,""), "")</f>
        <v/>
      </c>
    </row>
    <row r="257" spans="2:8" x14ac:dyDescent="0.35">
      <c r="B257" s="92" t="str">
        <f>IFERROR(IF(Loan_Not_Paid*Values_Entered,Payment_Number,""), "")</f>
        <v/>
      </c>
      <c r="C257" s="91" t="str">
        <f>IFERROR(IF(Loan_Not_Paid*Values_Entered,Payment_Date,""), "")</f>
        <v/>
      </c>
      <c r="D257" s="108" t="str">
        <f>IFERROR(IF(Loan_Not_Paid*Values_Entered,Beginning_Balance,""), "")</f>
        <v/>
      </c>
      <c r="E257" s="108" t="str">
        <f>IFERROR(IF(Loan_Not_Paid*Values_Entered,Monthly_Payment,""), "")</f>
        <v/>
      </c>
      <c r="F257" s="108" t="str">
        <f>IFERROR(IF(Loan_Not_Paid*Values_Entered,Principal,""), "")</f>
        <v/>
      </c>
      <c r="G257" s="108" t="str">
        <f>IFERROR(IF(Loan_Not_Paid*Values_Entered,Interest,""), "")</f>
        <v/>
      </c>
      <c r="H257" s="108" t="str">
        <f>IFERROR(IF(Loan_Not_Paid*Values_Entered,Ending_Balance,""), "")</f>
        <v/>
      </c>
    </row>
    <row r="258" spans="2:8" x14ac:dyDescent="0.35">
      <c r="B258" s="92" t="str">
        <f>IFERROR(IF(Loan_Not_Paid*Values_Entered,Payment_Number,""), "")</f>
        <v/>
      </c>
      <c r="C258" s="91" t="str">
        <f>IFERROR(IF(Loan_Not_Paid*Values_Entered,Payment_Date,""), "")</f>
        <v/>
      </c>
      <c r="D258" s="108" t="str">
        <f>IFERROR(IF(Loan_Not_Paid*Values_Entered,Beginning_Balance,""), "")</f>
        <v/>
      </c>
      <c r="E258" s="108" t="str">
        <f>IFERROR(IF(Loan_Not_Paid*Values_Entered,Monthly_Payment,""), "")</f>
        <v/>
      </c>
      <c r="F258" s="108" t="str">
        <f>IFERROR(IF(Loan_Not_Paid*Values_Entered,Principal,""), "")</f>
        <v/>
      </c>
      <c r="G258" s="108" t="str">
        <f>IFERROR(IF(Loan_Not_Paid*Values_Entered,Interest,""), "")</f>
        <v/>
      </c>
      <c r="H258" s="108" t="str">
        <f>IFERROR(IF(Loan_Not_Paid*Values_Entered,Ending_Balance,""), "")</f>
        <v/>
      </c>
    </row>
    <row r="259" spans="2:8" x14ac:dyDescent="0.35">
      <c r="B259" s="92" t="str">
        <f>IFERROR(IF(Loan_Not_Paid*Values_Entered,Payment_Number,""), "")</f>
        <v/>
      </c>
      <c r="C259" s="91" t="str">
        <f>IFERROR(IF(Loan_Not_Paid*Values_Entered,Payment_Date,""), "")</f>
        <v/>
      </c>
      <c r="D259" s="108" t="str">
        <f>IFERROR(IF(Loan_Not_Paid*Values_Entered,Beginning_Balance,""), "")</f>
        <v/>
      </c>
      <c r="E259" s="108" t="str">
        <f>IFERROR(IF(Loan_Not_Paid*Values_Entered,Monthly_Payment,""), "")</f>
        <v/>
      </c>
      <c r="F259" s="108" t="str">
        <f>IFERROR(IF(Loan_Not_Paid*Values_Entered,Principal,""), "")</f>
        <v/>
      </c>
      <c r="G259" s="108" t="str">
        <f>IFERROR(IF(Loan_Not_Paid*Values_Entered,Interest,""), "")</f>
        <v/>
      </c>
      <c r="H259" s="108" t="str">
        <f>IFERROR(IF(Loan_Not_Paid*Values_Entered,Ending_Balance,""), "")</f>
        <v/>
      </c>
    </row>
    <row r="260" spans="2:8" x14ac:dyDescent="0.35">
      <c r="B260" s="92" t="str">
        <f>IFERROR(IF(Loan_Not_Paid*Values_Entered,Payment_Number,""), "")</f>
        <v/>
      </c>
      <c r="C260" s="91" t="str">
        <f>IFERROR(IF(Loan_Not_Paid*Values_Entered,Payment_Date,""), "")</f>
        <v/>
      </c>
      <c r="D260" s="108" t="str">
        <f>IFERROR(IF(Loan_Not_Paid*Values_Entered,Beginning_Balance,""), "")</f>
        <v/>
      </c>
      <c r="E260" s="108" t="str">
        <f>IFERROR(IF(Loan_Not_Paid*Values_Entered,Monthly_Payment,""), "")</f>
        <v/>
      </c>
      <c r="F260" s="108" t="str">
        <f>IFERROR(IF(Loan_Not_Paid*Values_Entered,Principal,""), "")</f>
        <v/>
      </c>
      <c r="G260" s="108" t="str">
        <f>IFERROR(IF(Loan_Not_Paid*Values_Entered,Interest,""), "")</f>
        <v/>
      </c>
      <c r="H260" s="108" t="str">
        <f>IFERROR(IF(Loan_Not_Paid*Values_Entered,Ending_Balance,""), "")</f>
        <v/>
      </c>
    </row>
    <row r="261" spans="2:8" x14ac:dyDescent="0.35">
      <c r="B261" s="92" t="str">
        <f>IFERROR(IF(Loan_Not_Paid*Values_Entered,Payment_Number,""), "")</f>
        <v/>
      </c>
      <c r="C261" s="91" t="str">
        <f>IFERROR(IF(Loan_Not_Paid*Values_Entered,Payment_Date,""), "")</f>
        <v/>
      </c>
      <c r="D261" s="108" t="str">
        <f>IFERROR(IF(Loan_Not_Paid*Values_Entered,Beginning_Balance,""), "")</f>
        <v/>
      </c>
      <c r="E261" s="108" t="str">
        <f>IFERROR(IF(Loan_Not_Paid*Values_Entered,Monthly_Payment,""), "")</f>
        <v/>
      </c>
      <c r="F261" s="108" t="str">
        <f>IFERROR(IF(Loan_Not_Paid*Values_Entered,Principal,""), "")</f>
        <v/>
      </c>
      <c r="G261" s="108" t="str">
        <f>IFERROR(IF(Loan_Not_Paid*Values_Entered,Interest,""), "")</f>
        <v/>
      </c>
      <c r="H261" s="108" t="str">
        <f>IFERROR(IF(Loan_Not_Paid*Values_Entered,Ending_Balance,""), "")</f>
        <v/>
      </c>
    </row>
    <row r="262" spans="2:8" x14ac:dyDescent="0.35">
      <c r="B262" s="92" t="str">
        <f>IFERROR(IF(Loan_Not_Paid*Values_Entered,Payment_Number,""), "")</f>
        <v/>
      </c>
      <c r="C262" s="91" t="str">
        <f>IFERROR(IF(Loan_Not_Paid*Values_Entered,Payment_Date,""), "")</f>
        <v/>
      </c>
      <c r="D262" s="108" t="str">
        <f>IFERROR(IF(Loan_Not_Paid*Values_Entered,Beginning_Balance,""), "")</f>
        <v/>
      </c>
      <c r="E262" s="108" t="str">
        <f>IFERROR(IF(Loan_Not_Paid*Values_Entered,Monthly_Payment,""), "")</f>
        <v/>
      </c>
      <c r="F262" s="108" t="str">
        <f>IFERROR(IF(Loan_Not_Paid*Values_Entered,Principal,""), "")</f>
        <v/>
      </c>
      <c r="G262" s="108" t="str">
        <f>IFERROR(IF(Loan_Not_Paid*Values_Entered,Interest,""), "")</f>
        <v/>
      </c>
      <c r="H262" s="108" t="str">
        <f>IFERROR(IF(Loan_Not_Paid*Values_Entered,Ending_Balance,""), "")</f>
        <v/>
      </c>
    </row>
    <row r="263" spans="2:8" x14ac:dyDescent="0.35">
      <c r="B263" s="92" t="str">
        <f>IFERROR(IF(Loan_Not_Paid*Values_Entered,Payment_Number,""), "")</f>
        <v/>
      </c>
      <c r="C263" s="91" t="str">
        <f>IFERROR(IF(Loan_Not_Paid*Values_Entered,Payment_Date,""), "")</f>
        <v/>
      </c>
      <c r="D263" s="108" t="str">
        <f>IFERROR(IF(Loan_Not_Paid*Values_Entered,Beginning_Balance,""), "")</f>
        <v/>
      </c>
      <c r="E263" s="108" t="str">
        <f>IFERROR(IF(Loan_Not_Paid*Values_Entered,Monthly_Payment,""), "")</f>
        <v/>
      </c>
      <c r="F263" s="108" t="str">
        <f>IFERROR(IF(Loan_Not_Paid*Values_Entered,Principal,""), "")</f>
        <v/>
      </c>
      <c r="G263" s="108" t="str">
        <f>IFERROR(IF(Loan_Not_Paid*Values_Entered,Interest,""), "")</f>
        <v/>
      </c>
      <c r="H263" s="108" t="str">
        <f>IFERROR(IF(Loan_Not_Paid*Values_Entered,Ending_Balance,""), "")</f>
        <v/>
      </c>
    </row>
    <row r="264" spans="2:8" x14ac:dyDescent="0.35">
      <c r="B264" s="92" t="str">
        <f>IFERROR(IF(Loan_Not_Paid*Values_Entered,Payment_Number,""), "")</f>
        <v/>
      </c>
      <c r="C264" s="91" t="str">
        <f>IFERROR(IF(Loan_Not_Paid*Values_Entered,Payment_Date,""), "")</f>
        <v/>
      </c>
      <c r="D264" s="108" t="str">
        <f>IFERROR(IF(Loan_Not_Paid*Values_Entered,Beginning_Balance,""), "")</f>
        <v/>
      </c>
      <c r="E264" s="108" t="str">
        <f>IFERROR(IF(Loan_Not_Paid*Values_Entered,Monthly_Payment,""), "")</f>
        <v/>
      </c>
      <c r="F264" s="108" t="str">
        <f>IFERROR(IF(Loan_Not_Paid*Values_Entered,Principal,""), "")</f>
        <v/>
      </c>
      <c r="G264" s="108" t="str">
        <f>IFERROR(IF(Loan_Not_Paid*Values_Entered,Interest,""), "")</f>
        <v/>
      </c>
      <c r="H264" s="108" t="str">
        <f>IFERROR(IF(Loan_Not_Paid*Values_Entered,Ending_Balance,""), "")</f>
        <v/>
      </c>
    </row>
    <row r="265" spans="2:8" x14ac:dyDescent="0.35">
      <c r="B265" s="92" t="str">
        <f>IFERROR(IF(Loan_Not_Paid*Values_Entered,Payment_Number,""), "")</f>
        <v/>
      </c>
      <c r="C265" s="91" t="str">
        <f>IFERROR(IF(Loan_Not_Paid*Values_Entered,Payment_Date,""), "")</f>
        <v/>
      </c>
      <c r="D265" s="108" t="str">
        <f>IFERROR(IF(Loan_Not_Paid*Values_Entered,Beginning_Balance,""), "")</f>
        <v/>
      </c>
      <c r="E265" s="108" t="str">
        <f>IFERROR(IF(Loan_Not_Paid*Values_Entered,Monthly_Payment,""), "")</f>
        <v/>
      </c>
      <c r="F265" s="108" t="str">
        <f>IFERROR(IF(Loan_Not_Paid*Values_Entered,Principal,""), "")</f>
        <v/>
      </c>
      <c r="G265" s="108" t="str">
        <f>IFERROR(IF(Loan_Not_Paid*Values_Entered,Interest,""), "")</f>
        <v/>
      </c>
      <c r="H265" s="108" t="str">
        <f>IFERROR(IF(Loan_Not_Paid*Values_Entered,Ending_Balance,""), "")</f>
        <v/>
      </c>
    </row>
    <row r="266" spans="2:8" x14ac:dyDescent="0.35">
      <c r="B266" s="92" t="str">
        <f>IFERROR(IF(Loan_Not_Paid*Values_Entered,Payment_Number,""), "")</f>
        <v/>
      </c>
      <c r="C266" s="91" t="str">
        <f>IFERROR(IF(Loan_Not_Paid*Values_Entered,Payment_Date,""), "")</f>
        <v/>
      </c>
      <c r="D266" s="108" t="str">
        <f>IFERROR(IF(Loan_Not_Paid*Values_Entered,Beginning_Balance,""), "")</f>
        <v/>
      </c>
      <c r="E266" s="108" t="str">
        <f>IFERROR(IF(Loan_Not_Paid*Values_Entered,Monthly_Payment,""), "")</f>
        <v/>
      </c>
      <c r="F266" s="108" t="str">
        <f>IFERROR(IF(Loan_Not_Paid*Values_Entered,Principal,""), "")</f>
        <v/>
      </c>
      <c r="G266" s="108" t="str">
        <f>IFERROR(IF(Loan_Not_Paid*Values_Entered,Interest,""), "")</f>
        <v/>
      </c>
      <c r="H266" s="108" t="str">
        <f>IFERROR(IF(Loan_Not_Paid*Values_Entered,Ending_Balance,""), "")</f>
        <v/>
      </c>
    </row>
    <row r="267" spans="2:8" x14ac:dyDescent="0.35">
      <c r="B267" s="92" t="str">
        <f>IFERROR(IF(Loan_Not_Paid*Values_Entered,Payment_Number,""), "")</f>
        <v/>
      </c>
      <c r="C267" s="91" t="str">
        <f>IFERROR(IF(Loan_Not_Paid*Values_Entered,Payment_Date,""), "")</f>
        <v/>
      </c>
      <c r="D267" s="108" t="str">
        <f>IFERROR(IF(Loan_Not_Paid*Values_Entered,Beginning_Balance,""), "")</f>
        <v/>
      </c>
      <c r="E267" s="108" t="str">
        <f>IFERROR(IF(Loan_Not_Paid*Values_Entered,Monthly_Payment,""), "")</f>
        <v/>
      </c>
      <c r="F267" s="108" t="str">
        <f>IFERROR(IF(Loan_Not_Paid*Values_Entered,Principal,""), "")</f>
        <v/>
      </c>
      <c r="G267" s="108" t="str">
        <f>IFERROR(IF(Loan_Not_Paid*Values_Entered,Interest,""), "")</f>
        <v/>
      </c>
      <c r="H267" s="108" t="str">
        <f>IFERROR(IF(Loan_Not_Paid*Values_Entered,Ending_Balance,""), "")</f>
        <v/>
      </c>
    </row>
    <row r="268" spans="2:8" x14ac:dyDescent="0.35">
      <c r="B268" s="92" t="str">
        <f>IFERROR(IF(Loan_Not_Paid*Values_Entered,Payment_Number,""), "")</f>
        <v/>
      </c>
      <c r="C268" s="91" t="str">
        <f>IFERROR(IF(Loan_Not_Paid*Values_Entered,Payment_Date,""), "")</f>
        <v/>
      </c>
      <c r="D268" s="108" t="str">
        <f>IFERROR(IF(Loan_Not_Paid*Values_Entered,Beginning_Balance,""), "")</f>
        <v/>
      </c>
      <c r="E268" s="108" t="str">
        <f>IFERROR(IF(Loan_Not_Paid*Values_Entered,Monthly_Payment,""), "")</f>
        <v/>
      </c>
      <c r="F268" s="108" t="str">
        <f>IFERROR(IF(Loan_Not_Paid*Values_Entered,Principal,""), "")</f>
        <v/>
      </c>
      <c r="G268" s="108" t="str">
        <f>IFERROR(IF(Loan_Not_Paid*Values_Entered,Interest,""), "")</f>
        <v/>
      </c>
      <c r="H268" s="108" t="str">
        <f>IFERROR(IF(Loan_Not_Paid*Values_Entered,Ending_Balance,""), "")</f>
        <v/>
      </c>
    </row>
    <row r="269" spans="2:8" x14ac:dyDescent="0.35">
      <c r="B269" s="92" t="str">
        <f>IFERROR(IF(Loan_Not_Paid*Values_Entered,Payment_Number,""), "")</f>
        <v/>
      </c>
      <c r="C269" s="91" t="str">
        <f>IFERROR(IF(Loan_Not_Paid*Values_Entered,Payment_Date,""), "")</f>
        <v/>
      </c>
      <c r="D269" s="108" t="str">
        <f>IFERROR(IF(Loan_Not_Paid*Values_Entered,Beginning_Balance,""), "")</f>
        <v/>
      </c>
      <c r="E269" s="108" t="str">
        <f>IFERROR(IF(Loan_Not_Paid*Values_Entered,Monthly_Payment,""), "")</f>
        <v/>
      </c>
      <c r="F269" s="108" t="str">
        <f>IFERROR(IF(Loan_Not_Paid*Values_Entered,Principal,""), "")</f>
        <v/>
      </c>
      <c r="G269" s="108" t="str">
        <f>IFERROR(IF(Loan_Not_Paid*Values_Entered,Interest,""), "")</f>
        <v/>
      </c>
      <c r="H269" s="108" t="str">
        <f>IFERROR(IF(Loan_Not_Paid*Values_Entered,Ending_Balance,""), "")</f>
        <v/>
      </c>
    </row>
    <row r="270" spans="2:8" x14ac:dyDescent="0.35">
      <c r="B270" s="92" t="str">
        <f>IFERROR(IF(Loan_Not_Paid*Values_Entered,Payment_Number,""), "")</f>
        <v/>
      </c>
      <c r="C270" s="91" t="str">
        <f>IFERROR(IF(Loan_Not_Paid*Values_Entered,Payment_Date,""), "")</f>
        <v/>
      </c>
      <c r="D270" s="108" t="str">
        <f>IFERROR(IF(Loan_Not_Paid*Values_Entered,Beginning_Balance,""), "")</f>
        <v/>
      </c>
      <c r="E270" s="108" t="str">
        <f>IFERROR(IF(Loan_Not_Paid*Values_Entered,Monthly_Payment,""), "")</f>
        <v/>
      </c>
      <c r="F270" s="108" t="str">
        <f>IFERROR(IF(Loan_Not_Paid*Values_Entered,Principal,""), "")</f>
        <v/>
      </c>
      <c r="G270" s="108" t="str">
        <f>IFERROR(IF(Loan_Not_Paid*Values_Entered,Interest,""), "")</f>
        <v/>
      </c>
      <c r="H270" s="108" t="str">
        <f>IFERROR(IF(Loan_Not_Paid*Values_Entered,Ending_Balance,""), "")</f>
        <v/>
      </c>
    </row>
    <row r="271" spans="2:8" x14ac:dyDescent="0.35">
      <c r="B271" s="92" t="str">
        <f>IFERROR(IF(Loan_Not_Paid*Values_Entered,Payment_Number,""), "")</f>
        <v/>
      </c>
      <c r="C271" s="91" t="str">
        <f>IFERROR(IF(Loan_Not_Paid*Values_Entered,Payment_Date,""), "")</f>
        <v/>
      </c>
      <c r="D271" s="108" t="str">
        <f>IFERROR(IF(Loan_Not_Paid*Values_Entered,Beginning_Balance,""), "")</f>
        <v/>
      </c>
      <c r="E271" s="108" t="str">
        <f>IFERROR(IF(Loan_Not_Paid*Values_Entered,Monthly_Payment,""), "")</f>
        <v/>
      </c>
      <c r="F271" s="108" t="str">
        <f>IFERROR(IF(Loan_Not_Paid*Values_Entered,Principal,""), "")</f>
        <v/>
      </c>
      <c r="G271" s="108" t="str">
        <f>IFERROR(IF(Loan_Not_Paid*Values_Entered,Interest,""), "")</f>
        <v/>
      </c>
      <c r="H271" s="108" t="str">
        <f>IFERROR(IF(Loan_Not_Paid*Values_Entered,Ending_Balance,""), "")</f>
        <v/>
      </c>
    </row>
    <row r="272" spans="2:8" x14ac:dyDescent="0.35">
      <c r="B272" s="92" t="str">
        <f>IFERROR(IF(Loan_Not_Paid*Values_Entered,Payment_Number,""), "")</f>
        <v/>
      </c>
      <c r="C272" s="91" t="str">
        <f>IFERROR(IF(Loan_Not_Paid*Values_Entered,Payment_Date,""), "")</f>
        <v/>
      </c>
      <c r="D272" s="108" t="str">
        <f>IFERROR(IF(Loan_Not_Paid*Values_Entered,Beginning_Balance,""), "")</f>
        <v/>
      </c>
      <c r="E272" s="108" t="str">
        <f>IFERROR(IF(Loan_Not_Paid*Values_Entered,Monthly_Payment,""), "")</f>
        <v/>
      </c>
      <c r="F272" s="108" t="str">
        <f>IFERROR(IF(Loan_Not_Paid*Values_Entered,Principal,""), "")</f>
        <v/>
      </c>
      <c r="G272" s="108" t="str">
        <f>IFERROR(IF(Loan_Not_Paid*Values_Entered,Interest,""), "")</f>
        <v/>
      </c>
      <c r="H272" s="108" t="str">
        <f>IFERROR(IF(Loan_Not_Paid*Values_Entered,Ending_Balance,""), "")</f>
        <v/>
      </c>
    </row>
    <row r="273" spans="2:8" x14ac:dyDescent="0.35">
      <c r="B273" s="92" t="str">
        <f>IFERROR(IF(Loan_Not_Paid*Values_Entered,Payment_Number,""), "")</f>
        <v/>
      </c>
      <c r="C273" s="91" t="str">
        <f>IFERROR(IF(Loan_Not_Paid*Values_Entered,Payment_Date,""), "")</f>
        <v/>
      </c>
      <c r="D273" s="108" t="str">
        <f>IFERROR(IF(Loan_Not_Paid*Values_Entered,Beginning_Balance,""), "")</f>
        <v/>
      </c>
      <c r="E273" s="108" t="str">
        <f>IFERROR(IF(Loan_Not_Paid*Values_Entered,Monthly_Payment,""), "")</f>
        <v/>
      </c>
      <c r="F273" s="108" t="str">
        <f>IFERROR(IF(Loan_Not_Paid*Values_Entered,Principal,""), "")</f>
        <v/>
      </c>
      <c r="G273" s="108" t="str">
        <f>IFERROR(IF(Loan_Not_Paid*Values_Entered,Interest,""), "")</f>
        <v/>
      </c>
      <c r="H273" s="108" t="str">
        <f>IFERROR(IF(Loan_Not_Paid*Values_Entered,Ending_Balance,""), "")</f>
        <v/>
      </c>
    </row>
    <row r="274" spans="2:8" x14ac:dyDescent="0.35">
      <c r="B274" s="92" t="str">
        <f>IFERROR(IF(Loan_Not_Paid*Values_Entered,Payment_Number,""), "")</f>
        <v/>
      </c>
      <c r="C274" s="91" t="str">
        <f>IFERROR(IF(Loan_Not_Paid*Values_Entered,Payment_Date,""), "")</f>
        <v/>
      </c>
      <c r="D274" s="108" t="str">
        <f>IFERROR(IF(Loan_Not_Paid*Values_Entered,Beginning_Balance,""), "")</f>
        <v/>
      </c>
      <c r="E274" s="108" t="str">
        <f>IFERROR(IF(Loan_Not_Paid*Values_Entered,Monthly_Payment,""), "")</f>
        <v/>
      </c>
      <c r="F274" s="108" t="str">
        <f>IFERROR(IF(Loan_Not_Paid*Values_Entered,Principal,""), "")</f>
        <v/>
      </c>
      <c r="G274" s="108" t="str">
        <f>IFERROR(IF(Loan_Not_Paid*Values_Entered,Interest,""), "")</f>
        <v/>
      </c>
      <c r="H274" s="108" t="str">
        <f>IFERROR(IF(Loan_Not_Paid*Values_Entered,Ending_Balance,""), "")</f>
        <v/>
      </c>
    </row>
    <row r="275" spans="2:8" x14ac:dyDescent="0.35">
      <c r="B275" s="92" t="str">
        <f>IFERROR(IF(Loan_Not_Paid*Values_Entered,Payment_Number,""), "")</f>
        <v/>
      </c>
      <c r="C275" s="91" t="str">
        <f>IFERROR(IF(Loan_Not_Paid*Values_Entered,Payment_Date,""), "")</f>
        <v/>
      </c>
      <c r="D275" s="108" t="str">
        <f>IFERROR(IF(Loan_Not_Paid*Values_Entered,Beginning_Balance,""), "")</f>
        <v/>
      </c>
      <c r="E275" s="108" t="str">
        <f>IFERROR(IF(Loan_Not_Paid*Values_Entered,Monthly_Payment,""), "")</f>
        <v/>
      </c>
      <c r="F275" s="108" t="str">
        <f>IFERROR(IF(Loan_Not_Paid*Values_Entered,Principal,""), "")</f>
        <v/>
      </c>
      <c r="G275" s="108" t="str">
        <f>IFERROR(IF(Loan_Not_Paid*Values_Entered,Interest,""), "")</f>
        <v/>
      </c>
      <c r="H275" s="108" t="str">
        <f>IFERROR(IF(Loan_Not_Paid*Values_Entered,Ending_Balance,""), "")</f>
        <v/>
      </c>
    </row>
    <row r="276" spans="2:8" x14ac:dyDescent="0.35">
      <c r="B276" s="92" t="str">
        <f>IFERROR(IF(Loan_Not_Paid*Values_Entered,Payment_Number,""), "")</f>
        <v/>
      </c>
      <c r="C276" s="91" t="str">
        <f>IFERROR(IF(Loan_Not_Paid*Values_Entered,Payment_Date,""), "")</f>
        <v/>
      </c>
      <c r="D276" s="108" t="str">
        <f>IFERROR(IF(Loan_Not_Paid*Values_Entered,Beginning_Balance,""), "")</f>
        <v/>
      </c>
      <c r="E276" s="108" t="str">
        <f>IFERROR(IF(Loan_Not_Paid*Values_Entered,Monthly_Payment,""), "")</f>
        <v/>
      </c>
      <c r="F276" s="108" t="str">
        <f>IFERROR(IF(Loan_Not_Paid*Values_Entered,Principal,""), "")</f>
        <v/>
      </c>
      <c r="G276" s="108" t="str">
        <f>IFERROR(IF(Loan_Not_Paid*Values_Entered,Interest,""), "")</f>
        <v/>
      </c>
      <c r="H276" s="108" t="str">
        <f>IFERROR(IF(Loan_Not_Paid*Values_Entered,Ending_Balance,""), "")</f>
        <v/>
      </c>
    </row>
    <row r="277" spans="2:8" x14ac:dyDescent="0.35">
      <c r="B277" s="92" t="str">
        <f>IFERROR(IF(Loan_Not_Paid*Values_Entered,Payment_Number,""), "")</f>
        <v/>
      </c>
      <c r="C277" s="91" t="str">
        <f>IFERROR(IF(Loan_Not_Paid*Values_Entered,Payment_Date,""), "")</f>
        <v/>
      </c>
      <c r="D277" s="108" t="str">
        <f>IFERROR(IF(Loan_Not_Paid*Values_Entered,Beginning_Balance,""), "")</f>
        <v/>
      </c>
      <c r="E277" s="108" t="str">
        <f>IFERROR(IF(Loan_Not_Paid*Values_Entered,Monthly_Payment,""), "")</f>
        <v/>
      </c>
      <c r="F277" s="108" t="str">
        <f>IFERROR(IF(Loan_Not_Paid*Values_Entered,Principal,""), "")</f>
        <v/>
      </c>
      <c r="G277" s="108" t="str">
        <f>IFERROR(IF(Loan_Not_Paid*Values_Entered,Interest,""), "")</f>
        <v/>
      </c>
      <c r="H277" s="108" t="str">
        <f>IFERROR(IF(Loan_Not_Paid*Values_Entered,Ending_Balance,""), "")</f>
        <v/>
      </c>
    </row>
    <row r="278" spans="2:8" x14ac:dyDescent="0.35">
      <c r="B278" s="92" t="str">
        <f>IFERROR(IF(Loan_Not_Paid*Values_Entered,Payment_Number,""), "")</f>
        <v/>
      </c>
      <c r="C278" s="91" t="str">
        <f>IFERROR(IF(Loan_Not_Paid*Values_Entered,Payment_Date,""), "")</f>
        <v/>
      </c>
      <c r="D278" s="108" t="str">
        <f>IFERROR(IF(Loan_Not_Paid*Values_Entered,Beginning_Balance,""), "")</f>
        <v/>
      </c>
      <c r="E278" s="108" t="str">
        <f>IFERROR(IF(Loan_Not_Paid*Values_Entered,Monthly_Payment,""), "")</f>
        <v/>
      </c>
      <c r="F278" s="108" t="str">
        <f>IFERROR(IF(Loan_Not_Paid*Values_Entered,Principal,""), "")</f>
        <v/>
      </c>
      <c r="G278" s="108" t="str">
        <f>IFERROR(IF(Loan_Not_Paid*Values_Entered,Interest,""), "")</f>
        <v/>
      </c>
      <c r="H278" s="108" t="str">
        <f>IFERROR(IF(Loan_Not_Paid*Values_Entered,Ending_Balance,""), "")</f>
        <v/>
      </c>
    </row>
    <row r="279" spans="2:8" x14ac:dyDescent="0.35">
      <c r="B279" s="92" t="str">
        <f>IFERROR(IF(Loan_Not_Paid*Values_Entered,Payment_Number,""), "")</f>
        <v/>
      </c>
      <c r="C279" s="91" t="str">
        <f>IFERROR(IF(Loan_Not_Paid*Values_Entered,Payment_Date,""), "")</f>
        <v/>
      </c>
      <c r="D279" s="108" t="str">
        <f>IFERROR(IF(Loan_Not_Paid*Values_Entered,Beginning_Balance,""), "")</f>
        <v/>
      </c>
      <c r="E279" s="108" t="str">
        <f>IFERROR(IF(Loan_Not_Paid*Values_Entered,Monthly_Payment,""), "")</f>
        <v/>
      </c>
      <c r="F279" s="108" t="str">
        <f>IFERROR(IF(Loan_Not_Paid*Values_Entered,Principal,""), "")</f>
        <v/>
      </c>
      <c r="G279" s="108" t="str">
        <f>IFERROR(IF(Loan_Not_Paid*Values_Entered,Interest,""), "")</f>
        <v/>
      </c>
      <c r="H279" s="108" t="str">
        <f>IFERROR(IF(Loan_Not_Paid*Values_Entered,Ending_Balance,""), "")</f>
        <v/>
      </c>
    </row>
    <row r="280" spans="2:8" x14ac:dyDescent="0.35">
      <c r="B280" s="92" t="str">
        <f>IFERROR(IF(Loan_Not_Paid*Values_Entered,Payment_Number,""), "")</f>
        <v/>
      </c>
      <c r="C280" s="91" t="str">
        <f>IFERROR(IF(Loan_Not_Paid*Values_Entered,Payment_Date,""), "")</f>
        <v/>
      </c>
      <c r="D280" s="108" t="str">
        <f>IFERROR(IF(Loan_Not_Paid*Values_Entered,Beginning_Balance,""), "")</f>
        <v/>
      </c>
      <c r="E280" s="108" t="str">
        <f>IFERROR(IF(Loan_Not_Paid*Values_Entered,Monthly_Payment,""), "")</f>
        <v/>
      </c>
      <c r="F280" s="108" t="str">
        <f>IFERROR(IF(Loan_Not_Paid*Values_Entered,Principal,""), "")</f>
        <v/>
      </c>
      <c r="G280" s="108" t="str">
        <f>IFERROR(IF(Loan_Not_Paid*Values_Entered,Interest,""), "")</f>
        <v/>
      </c>
      <c r="H280" s="108" t="str">
        <f>IFERROR(IF(Loan_Not_Paid*Values_Entered,Ending_Balance,""), "")</f>
        <v/>
      </c>
    </row>
    <row r="281" spans="2:8" x14ac:dyDescent="0.35">
      <c r="B281" s="92" t="str">
        <f>IFERROR(IF(Loan_Not_Paid*Values_Entered,Payment_Number,""), "")</f>
        <v/>
      </c>
      <c r="C281" s="91" t="str">
        <f>IFERROR(IF(Loan_Not_Paid*Values_Entered,Payment_Date,""), "")</f>
        <v/>
      </c>
      <c r="D281" s="108" t="str">
        <f>IFERROR(IF(Loan_Not_Paid*Values_Entered,Beginning_Balance,""), "")</f>
        <v/>
      </c>
      <c r="E281" s="108" t="str">
        <f>IFERROR(IF(Loan_Not_Paid*Values_Entered,Monthly_Payment,""), "")</f>
        <v/>
      </c>
      <c r="F281" s="108" t="str">
        <f>IFERROR(IF(Loan_Not_Paid*Values_Entered,Principal,""), "")</f>
        <v/>
      </c>
      <c r="G281" s="108" t="str">
        <f>IFERROR(IF(Loan_Not_Paid*Values_Entered,Interest,""), "")</f>
        <v/>
      </c>
      <c r="H281" s="108" t="str">
        <f>IFERROR(IF(Loan_Not_Paid*Values_Entered,Ending_Balance,""), "")</f>
        <v/>
      </c>
    </row>
    <row r="282" spans="2:8" x14ac:dyDescent="0.35">
      <c r="B282" s="92" t="str">
        <f>IFERROR(IF(Loan_Not_Paid*Values_Entered,Payment_Number,""), "")</f>
        <v/>
      </c>
      <c r="C282" s="91" t="str">
        <f>IFERROR(IF(Loan_Not_Paid*Values_Entered,Payment_Date,""), "")</f>
        <v/>
      </c>
      <c r="D282" s="108" t="str">
        <f>IFERROR(IF(Loan_Not_Paid*Values_Entered,Beginning_Balance,""), "")</f>
        <v/>
      </c>
      <c r="E282" s="108" t="str">
        <f>IFERROR(IF(Loan_Not_Paid*Values_Entered,Monthly_Payment,""), "")</f>
        <v/>
      </c>
      <c r="F282" s="108" t="str">
        <f>IFERROR(IF(Loan_Not_Paid*Values_Entered,Principal,""), "")</f>
        <v/>
      </c>
      <c r="G282" s="108" t="str">
        <f>IFERROR(IF(Loan_Not_Paid*Values_Entered,Interest,""), "")</f>
        <v/>
      </c>
      <c r="H282" s="108" t="str">
        <f>IFERROR(IF(Loan_Not_Paid*Values_Entered,Ending_Balance,""), "")</f>
        <v/>
      </c>
    </row>
    <row r="283" spans="2:8" x14ac:dyDescent="0.35">
      <c r="B283" s="92" t="str">
        <f>IFERROR(IF(Loan_Not_Paid*Values_Entered,Payment_Number,""), "")</f>
        <v/>
      </c>
      <c r="C283" s="91" t="str">
        <f>IFERROR(IF(Loan_Not_Paid*Values_Entered,Payment_Date,""), "")</f>
        <v/>
      </c>
      <c r="D283" s="108" t="str">
        <f>IFERROR(IF(Loan_Not_Paid*Values_Entered,Beginning_Balance,""), "")</f>
        <v/>
      </c>
      <c r="E283" s="108" t="str">
        <f>IFERROR(IF(Loan_Not_Paid*Values_Entered,Monthly_Payment,""), "")</f>
        <v/>
      </c>
      <c r="F283" s="108" t="str">
        <f>IFERROR(IF(Loan_Not_Paid*Values_Entered,Principal,""), "")</f>
        <v/>
      </c>
      <c r="G283" s="108" t="str">
        <f>IFERROR(IF(Loan_Not_Paid*Values_Entered,Interest,""), "")</f>
        <v/>
      </c>
      <c r="H283" s="108" t="str">
        <f>IFERROR(IF(Loan_Not_Paid*Values_Entered,Ending_Balance,""), "")</f>
        <v/>
      </c>
    </row>
    <row r="284" spans="2:8" x14ac:dyDescent="0.35">
      <c r="B284" s="92" t="str">
        <f>IFERROR(IF(Loan_Not_Paid*Values_Entered,Payment_Number,""), "")</f>
        <v/>
      </c>
      <c r="C284" s="91" t="str">
        <f>IFERROR(IF(Loan_Not_Paid*Values_Entered,Payment_Date,""), "")</f>
        <v/>
      </c>
      <c r="D284" s="108" t="str">
        <f>IFERROR(IF(Loan_Not_Paid*Values_Entered,Beginning_Balance,""), "")</f>
        <v/>
      </c>
      <c r="E284" s="108" t="str">
        <f>IFERROR(IF(Loan_Not_Paid*Values_Entered,Monthly_Payment,""), "")</f>
        <v/>
      </c>
      <c r="F284" s="108" t="str">
        <f>IFERROR(IF(Loan_Not_Paid*Values_Entered,Principal,""), "")</f>
        <v/>
      </c>
      <c r="G284" s="108" t="str">
        <f>IFERROR(IF(Loan_Not_Paid*Values_Entered,Interest,""), "")</f>
        <v/>
      </c>
      <c r="H284" s="108" t="str">
        <f>IFERROR(IF(Loan_Not_Paid*Values_Entered,Ending_Balance,""), "")</f>
        <v/>
      </c>
    </row>
    <row r="285" spans="2:8" x14ac:dyDescent="0.35">
      <c r="B285" s="92" t="str">
        <f>IFERROR(IF(Loan_Not_Paid*Values_Entered,Payment_Number,""), "")</f>
        <v/>
      </c>
      <c r="C285" s="91" t="str">
        <f>IFERROR(IF(Loan_Not_Paid*Values_Entered,Payment_Date,""), "")</f>
        <v/>
      </c>
      <c r="D285" s="108" t="str">
        <f>IFERROR(IF(Loan_Not_Paid*Values_Entered,Beginning_Balance,""), "")</f>
        <v/>
      </c>
      <c r="E285" s="108" t="str">
        <f>IFERROR(IF(Loan_Not_Paid*Values_Entered,Monthly_Payment,""), "")</f>
        <v/>
      </c>
      <c r="F285" s="108" t="str">
        <f>IFERROR(IF(Loan_Not_Paid*Values_Entered,Principal,""), "")</f>
        <v/>
      </c>
      <c r="G285" s="108" t="str">
        <f>IFERROR(IF(Loan_Not_Paid*Values_Entered,Interest,""), "")</f>
        <v/>
      </c>
      <c r="H285" s="108" t="str">
        <f>IFERROR(IF(Loan_Not_Paid*Values_Entered,Ending_Balance,""), "")</f>
        <v/>
      </c>
    </row>
    <row r="286" spans="2:8" x14ac:dyDescent="0.35">
      <c r="B286" s="92" t="str">
        <f>IFERROR(IF(Loan_Not_Paid*Values_Entered,Payment_Number,""), "")</f>
        <v/>
      </c>
      <c r="C286" s="91" t="str">
        <f>IFERROR(IF(Loan_Not_Paid*Values_Entered,Payment_Date,""), "")</f>
        <v/>
      </c>
      <c r="D286" s="108" t="str">
        <f>IFERROR(IF(Loan_Not_Paid*Values_Entered,Beginning_Balance,""), "")</f>
        <v/>
      </c>
      <c r="E286" s="108" t="str">
        <f>IFERROR(IF(Loan_Not_Paid*Values_Entered,Monthly_Payment,""), "")</f>
        <v/>
      </c>
      <c r="F286" s="108" t="str">
        <f>IFERROR(IF(Loan_Not_Paid*Values_Entered,Principal,""), "")</f>
        <v/>
      </c>
      <c r="G286" s="108" t="str">
        <f>IFERROR(IF(Loan_Not_Paid*Values_Entered,Interest,""), "")</f>
        <v/>
      </c>
      <c r="H286" s="108" t="str">
        <f>IFERROR(IF(Loan_Not_Paid*Values_Entered,Ending_Balance,""), "")</f>
        <v/>
      </c>
    </row>
    <row r="287" spans="2:8" x14ac:dyDescent="0.35">
      <c r="B287" s="92" t="str">
        <f>IFERROR(IF(Loan_Not_Paid*Values_Entered,Payment_Number,""), "")</f>
        <v/>
      </c>
      <c r="C287" s="91" t="str">
        <f>IFERROR(IF(Loan_Not_Paid*Values_Entered,Payment_Date,""), "")</f>
        <v/>
      </c>
      <c r="D287" s="108" t="str">
        <f>IFERROR(IF(Loan_Not_Paid*Values_Entered,Beginning_Balance,""), "")</f>
        <v/>
      </c>
      <c r="E287" s="108" t="str">
        <f>IFERROR(IF(Loan_Not_Paid*Values_Entered,Monthly_Payment,""), "")</f>
        <v/>
      </c>
      <c r="F287" s="108" t="str">
        <f>IFERROR(IF(Loan_Not_Paid*Values_Entered,Principal,""), "")</f>
        <v/>
      </c>
      <c r="G287" s="108" t="str">
        <f>IFERROR(IF(Loan_Not_Paid*Values_Entered,Interest,""), "")</f>
        <v/>
      </c>
      <c r="H287" s="108" t="str">
        <f>IFERROR(IF(Loan_Not_Paid*Values_Entered,Ending_Balance,""), "")</f>
        <v/>
      </c>
    </row>
    <row r="288" spans="2:8" x14ac:dyDescent="0.35">
      <c r="B288" s="92" t="str">
        <f>IFERROR(IF(Loan_Not_Paid*Values_Entered,Payment_Number,""), "")</f>
        <v/>
      </c>
      <c r="C288" s="91" t="str">
        <f>IFERROR(IF(Loan_Not_Paid*Values_Entered,Payment_Date,""), "")</f>
        <v/>
      </c>
      <c r="D288" s="108" t="str">
        <f>IFERROR(IF(Loan_Not_Paid*Values_Entered,Beginning_Balance,""), "")</f>
        <v/>
      </c>
      <c r="E288" s="108" t="str">
        <f>IFERROR(IF(Loan_Not_Paid*Values_Entered,Monthly_Payment,""), "")</f>
        <v/>
      </c>
      <c r="F288" s="108" t="str">
        <f>IFERROR(IF(Loan_Not_Paid*Values_Entered,Principal,""), "")</f>
        <v/>
      </c>
      <c r="G288" s="108" t="str">
        <f>IFERROR(IF(Loan_Not_Paid*Values_Entered,Interest,""), "")</f>
        <v/>
      </c>
      <c r="H288" s="108" t="str">
        <f>IFERROR(IF(Loan_Not_Paid*Values_Entered,Ending_Balance,""), "")</f>
        <v/>
      </c>
    </row>
    <row r="289" spans="2:8" x14ac:dyDescent="0.35">
      <c r="B289" s="92" t="str">
        <f>IFERROR(IF(Loan_Not_Paid*Values_Entered,Payment_Number,""), "")</f>
        <v/>
      </c>
      <c r="C289" s="91" t="str">
        <f>IFERROR(IF(Loan_Not_Paid*Values_Entered,Payment_Date,""), "")</f>
        <v/>
      </c>
      <c r="D289" s="108" t="str">
        <f>IFERROR(IF(Loan_Not_Paid*Values_Entered,Beginning_Balance,""), "")</f>
        <v/>
      </c>
      <c r="E289" s="108" t="str">
        <f>IFERROR(IF(Loan_Not_Paid*Values_Entered,Monthly_Payment,""), "")</f>
        <v/>
      </c>
      <c r="F289" s="108" t="str">
        <f>IFERROR(IF(Loan_Not_Paid*Values_Entered,Principal,""), "")</f>
        <v/>
      </c>
      <c r="G289" s="108" t="str">
        <f>IFERROR(IF(Loan_Not_Paid*Values_Entered,Interest,""), "")</f>
        <v/>
      </c>
      <c r="H289" s="108" t="str">
        <f>IFERROR(IF(Loan_Not_Paid*Values_Entered,Ending_Balance,""), "")</f>
        <v/>
      </c>
    </row>
    <row r="290" spans="2:8" x14ac:dyDescent="0.35">
      <c r="B290" s="92" t="str">
        <f>IFERROR(IF(Loan_Not_Paid*Values_Entered,Payment_Number,""), "")</f>
        <v/>
      </c>
      <c r="C290" s="91" t="str">
        <f>IFERROR(IF(Loan_Not_Paid*Values_Entered,Payment_Date,""), "")</f>
        <v/>
      </c>
      <c r="D290" s="108" t="str">
        <f>IFERROR(IF(Loan_Not_Paid*Values_Entered,Beginning_Balance,""), "")</f>
        <v/>
      </c>
      <c r="E290" s="108" t="str">
        <f>IFERROR(IF(Loan_Not_Paid*Values_Entered,Monthly_Payment,""), "")</f>
        <v/>
      </c>
      <c r="F290" s="108" t="str">
        <f>IFERROR(IF(Loan_Not_Paid*Values_Entered,Principal,""), "")</f>
        <v/>
      </c>
      <c r="G290" s="108" t="str">
        <f>IFERROR(IF(Loan_Not_Paid*Values_Entered,Interest,""), "")</f>
        <v/>
      </c>
      <c r="H290" s="108" t="str">
        <f>IFERROR(IF(Loan_Not_Paid*Values_Entered,Ending_Balance,""), "")</f>
        <v/>
      </c>
    </row>
    <row r="291" spans="2:8" x14ac:dyDescent="0.35">
      <c r="B291" s="92" t="str">
        <f>IFERROR(IF(Loan_Not_Paid*Values_Entered,Payment_Number,""), "")</f>
        <v/>
      </c>
      <c r="C291" s="91" t="str">
        <f>IFERROR(IF(Loan_Not_Paid*Values_Entered,Payment_Date,""), "")</f>
        <v/>
      </c>
      <c r="D291" s="108" t="str">
        <f>IFERROR(IF(Loan_Not_Paid*Values_Entered,Beginning_Balance,""), "")</f>
        <v/>
      </c>
      <c r="E291" s="108" t="str">
        <f>IFERROR(IF(Loan_Not_Paid*Values_Entered,Monthly_Payment,""), "")</f>
        <v/>
      </c>
      <c r="F291" s="108" t="str">
        <f>IFERROR(IF(Loan_Not_Paid*Values_Entered,Principal,""), "")</f>
        <v/>
      </c>
      <c r="G291" s="108" t="str">
        <f>IFERROR(IF(Loan_Not_Paid*Values_Entered,Interest,""), "")</f>
        <v/>
      </c>
      <c r="H291" s="108" t="str">
        <f>IFERROR(IF(Loan_Not_Paid*Values_Entered,Ending_Balance,""), "")</f>
        <v/>
      </c>
    </row>
    <row r="292" spans="2:8" x14ac:dyDescent="0.35">
      <c r="B292" s="92" t="str">
        <f>IFERROR(IF(Loan_Not_Paid*Values_Entered,Payment_Number,""), "")</f>
        <v/>
      </c>
      <c r="C292" s="91" t="str">
        <f>IFERROR(IF(Loan_Not_Paid*Values_Entered,Payment_Date,""), "")</f>
        <v/>
      </c>
      <c r="D292" s="108" t="str">
        <f>IFERROR(IF(Loan_Not_Paid*Values_Entered,Beginning_Balance,""), "")</f>
        <v/>
      </c>
      <c r="E292" s="108" t="str">
        <f>IFERROR(IF(Loan_Not_Paid*Values_Entered,Monthly_Payment,""), "")</f>
        <v/>
      </c>
      <c r="F292" s="108" t="str">
        <f>IFERROR(IF(Loan_Not_Paid*Values_Entered,Principal,""), "")</f>
        <v/>
      </c>
      <c r="G292" s="108" t="str">
        <f>IFERROR(IF(Loan_Not_Paid*Values_Entered,Interest,""), "")</f>
        <v/>
      </c>
      <c r="H292" s="108" t="str">
        <f>IFERROR(IF(Loan_Not_Paid*Values_Entered,Ending_Balance,""), "")</f>
        <v/>
      </c>
    </row>
    <row r="293" spans="2:8" x14ac:dyDescent="0.35">
      <c r="B293" s="92" t="str">
        <f>IFERROR(IF(Loan_Not_Paid*Values_Entered,Payment_Number,""), "")</f>
        <v/>
      </c>
      <c r="C293" s="91" t="str">
        <f>IFERROR(IF(Loan_Not_Paid*Values_Entered,Payment_Date,""), "")</f>
        <v/>
      </c>
      <c r="D293" s="108" t="str">
        <f>IFERROR(IF(Loan_Not_Paid*Values_Entered,Beginning_Balance,""), "")</f>
        <v/>
      </c>
      <c r="E293" s="108" t="str">
        <f>IFERROR(IF(Loan_Not_Paid*Values_Entered,Monthly_Payment,""), "")</f>
        <v/>
      </c>
      <c r="F293" s="108" t="str">
        <f>IFERROR(IF(Loan_Not_Paid*Values_Entered,Principal,""), "")</f>
        <v/>
      </c>
      <c r="G293" s="108" t="str">
        <f>IFERROR(IF(Loan_Not_Paid*Values_Entered,Interest,""), "")</f>
        <v/>
      </c>
      <c r="H293" s="108" t="str">
        <f>IFERROR(IF(Loan_Not_Paid*Values_Entered,Ending_Balance,""), "")</f>
        <v/>
      </c>
    </row>
    <row r="294" spans="2:8" x14ac:dyDescent="0.35">
      <c r="B294" s="92" t="str">
        <f>IFERROR(IF(Loan_Not_Paid*Values_Entered,Payment_Number,""), "")</f>
        <v/>
      </c>
      <c r="C294" s="91" t="str">
        <f>IFERROR(IF(Loan_Not_Paid*Values_Entered,Payment_Date,""), "")</f>
        <v/>
      </c>
      <c r="D294" s="108" t="str">
        <f>IFERROR(IF(Loan_Not_Paid*Values_Entered,Beginning_Balance,""), "")</f>
        <v/>
      </c>
      <c r="E294" s="108" t="str">
        <f>IFERROR(IF(Loan_Not_Paid*Values_Entered,Monthly_Payment,""), "")</f>
        <v/>
      </c>
      <c r="F294" s="108" t="str">
        <f>IFERROR(IF(Loan_Not_Paid*Values_Entered,Principal,""), "")</f>
        <v/>
      </c>
      <c r="G294" s="108" t="str">
        <f>IFERROR(IF(Loan_Not_Paid*Values_Entered,Interest,""), "")</f>
        <v/>
      </c>
      <c r="H294" s="108" t="str">
        <f>IFERROR(IF(Loan_Not_Paid*Values_Entered,Ending_Balance,""), "")</f>
        <v/>
      </c>
    </row>
    <row r="295" spans="2:8" x14ac:dyDescent="0.35">
      <c r="B295" s="92" t="str">
        <f>IFERROR(IF(Loan_Not_Paid*Values_Entered,Payment_Number,""), "")</f>
        <v/>
      </c>
      <c r="C295" s="91" t="str">
        <f>IFERROR(IF(Loan_Not_Paid*Values_Entered,Payment_Date,""), "")</f>
        <v/>
      </c>
      <c r="D295" s="108" t="str">
        <f>IFERROR(IF(Loan_Not_Paid*Values_Entered,Beginning_Balance,""), "")</f>
        <v/>
      </c>
      <c r="E295" s="108" t="str">
        <f>IFERROR(IF(Loan_Not_Paid*Values_Entered,Monthly_Payment,""), "")</f>
        <v/>
      </c>
      <c r="F295" s="108" t="str">
        <f>IFERROR(IF(Loan_Not_Paid*Values_Entered,Principal,""), "")</f>
        <v/>
      </c>
      <c r="G295" s="108" t="str">
        <f>IFERROR(IF(Loan_Not_Paid*Values_Entered,Interest,""), "")</f>
        <v/>
      </c>
      <c r="H295" s="108" t="str">
        <f>IFERROR(IF(Loan_Not_Paid*Values_Entered,Ending_Balance,""), "")</f>
        <v/>
      </c>
    </row>
    <row r="296" spans="2:8" x14ac:dyDescent="0.35">
      <c r="B296" s="92" t="str">
        <f>IFERROR(IF(Loan_Not_Paid*Values_Entered,Payment_Number,""), "")</f>
        <v/>
      </c>
      <c r="C296" s="91" t="str">
        <f>IFERROR(IF(Loan_Not_Paid*Values_Entered,Payment_Date,""), "")</f>
        <v/>
      </c>
      <c r="D296" s="108" t="str">
        <f>IFERROR(IF(Loan_Not_Paid*Values_Entered,Beginning_Balance,""), "")</f>
        <v/>
      </c>
      <c r="E296" s="108" t="str">
        <f>IFERROR(IF(Loan_Not_Paid*Values_Entered,Monthly_Payment,""), "")</f>
        <v/>
      </c>
      <c r="F296" s="108" t="str">
        <f>IFERROR(IF(Loan_Not_Paid*Values_Entered,Principal,""), "")</f>
        <v/>
      </c>
      <c r="G296" s="108" t="str">
        <f>IFERROR(IF(Loan_Not_Paid*Values_Entered,Interest,""), "")</f>
        <v/>
      </c>
      <c r="H296" s="108" t="str">
        <f>IFERROR(IF(Loan_Not_Paid*Values_Entered,Ending_Balance,""), "")</f>
        <v/>
      </c>
    </row>
    <row r="297" spans="2:8" x14ac:dyDescent="0.35">
      <c r="B297" s="92" t="str">
        <f>IFERROR(IF(Loan_Not_Paid*Values_Entered,Payment_Number,""), "")</f>
        <v/>
      </c>
      <c r="C297" s="91" t="str">
        <f>IFERROR(IF(Loan_Not_Paid*Values_Entered,Payment_Date,""), "")</f>
        <v/>
      </c>
      <c r="D297" s="108" t="str">
        <f>IFERROR(IF(Loan_Not_Paid*Values_Entered,Beginning_Balance,""), "")</f>
        <v/>
      </c>
      <c r="E297" s="108" t="str">
        <f>IFERROR(IF(Loan_Not_Paid*Values_Entered,Monthly_Payment,""), "")</f>
        <v/>
      </c>
      <c r="F297" s="108" t="str">
        <f>IFERROR(IF(Loan_Not_Paid*Values_Entered,Principal,""), "")</f>
        <v/>
      </c>
      <c r="G297" s="108" t="str">
        <f>IFERROR(IF(Loan_Not_Paid*Values_Entered,Interest,""), "")</f>
        <v/>
      </c>
      <c r="H297" s="108" t="str">
        <f>IFERROR(IF(Loan_Not_Paid*Values_Entered,Ending_Balance,""), "")</f>
        <v/>
      </c>
    </row>
    <row r="298" spans="2:8" x14ac:dyDescent="0.35">
      <c r="B298" s="92" t="str">
        <f>IFERROR(IF(Loan_Not_Paid*Values_Entered,Payment_Number,""), "")</f>
        <v/>
      </c>
      <c r="C298" s="91" t="str">
        <f>IFERROR(IF(Loan_Not_Paid*Values_Entered,Payment_Date,""), "")</f>
        <v/>
      </c>
      <c r="D298" s="108" t="str">
        <f>IFERROR(IF(Loan_Not_Paid*Values_Entered,Beginning_Balance,""), "")</f>
        <v/>
      </c>
      <c r="E298" s="108" t="str">
        <f>IFERROR(IF(Loan_Not_Paid*Values_Entered,Monthly_Payment,""), "")</f>
        <v/>
      </c>
      <c r="F298" s="108" t="str">
        <f>IFERROR(IF(Loan_Not_Paid*Values_Entered,Principal,""), "")</f>
        <v/>
      </c>
      <c r="G298" s="108" t="str">
        <f>IFERROR(IF(Loan_Not_Paid*Values_Entered,Interest,""), "")</f>
        <v/>
      </c>
      <c r="H298" s="108" t="str">
        <f>IFERROR(IF(Loan_Not_Paid*Values_Entered,Ending_Balance,""), "")</f>
        <v/>
      </c>
    </row>
    <row r="299" spans="2:8" x14ac:dyDescent="0.35">
      <c r="B299" s="92" t="str">
        <f>IFERROR(IF(Loan_Not_Paid*Values_Entered,Payment_Number,""), "")</f>
        <v/>
      </c>
      <c r="C299" s="91" t="str">
        <f>IFERROR(IF(Loan_Not_Paid*Values_Entered,Payment_Date,""), "")</f>
        <v/>
      </c>
      <c r="D299" s="108" t="str">
        <f>IFERROR(IF(Loan_Not_Paid*Values_Entered,Beginning_Balance,""), "")</f>
        <v/>
      </c>
      <c r="E299" s="108" t="str">
        <f>IFERROR(IF(Loan_Not_Paid*Values_Entered,Monthly_Payment,""), "")</f>
        <v/>
      </c>
      <c r="F299" s="108" t="str">
        <f>IFERROR(IF(Loan_Not_Paid*Values_Entered,Principal,""), "")</f>
        <v/>
      </c>
      <c r="G299" s="108" t="str">
        <f>IFERROR(IF(Loan_Not_Paid*Values_Entered,Interest,""), "")</f>
        <v/>
      </c>
      <c r="H299" s="108" t="str">
        <f>IFERROR(IF(Loan_Not_Paid*Values_Entered,Ending_Balance,""), "")</f>
        <v/>
      </c>
    </row>
    <row r="300" spans="2:8" x14ac:dyDescent="0.35">
      <c r="B300" s="92" t="str">
        <f>IFERROR(IF(Loan_Not_Paid*Values_Entered,Payment_Number,""), "")</f>
        <v/>
      </c>
      <c r="C300" s="91" t="str">
        <f>IFERROR(IF(Loan_Not_Paid*Values_Entered,Payment_Date,""), "")</f>
        <v/>
      </c>
      <c r="D300" s="108" t="str">
        <f>IFERROR(IF(Loan_Not_Paid*Values_Entered,Beginning_Balance,""), "")</f>
        <v/>
      </c>
      <c r="E300" s="108" t="str">
        <f>IFERROR(IF(Loan_Not_Paid*Values_Entered,Monthly_Payment,""), "")</f>
        <v/>
      </c>
      <c r="F300" s="108" t="str">
        <f>IFERROR(IF(Loan_Not_Paid*Values_Entered,Principal,""), "")</f>
        <v/>
      </c>
      <c r="G300" s="108" t="str">
        <f>IFERROR(IF(Loan_Not_Paid*Values_Entered,Interest,""), "")</f>
        <v/>
      </c>
      <c r="H300" s="108" t="str">
        <f>IFERROR(IF(Loan_Not_Paid*Values_Entered,Ending_Balance,""), "")</f>
        <v/>
      </c>
    </row>
    <row r="301" spans="2:8" x14ac:dyDescent="0.35">
      <c r="B301" s="92" t="str">
        <f>IFERROR(IF(Loan_Not_Paid*Values_Entered,Payment_Number,""), "")</f>
        <v/>
      </c>
      <c r="C301" s="91" t="str">
        <f>IFERROR(IF(Loan_Not_Paid*Values_Entered,Payment_Date,""), "")</f>
        <v/>
      </c>
      <c r="D301" s="108" t="str">
        <f>IFERROR(IF(Loan_Not_Paid*Values_Entered,Beginning_Balance,""), "")</f>
        <v/>
      </c>
      <c r="E301" s="108" t="str">
        <f>IFERROR(IF(Loan_Not_Paid*Values_Entered,Monthly_Payment,""), "")</f>
        <v/>
      </c>
      <c r="F301" s="108" t="str">
        <f>IFERROR(IF(Loan_Not_Paid*Values_Entered,Principal,""), "")</f>
        <v/>
      </c>
      <c r="G301" s="108" t="str">
        <f>IFERROR(IF(Loan_Not_Paid*Values_Entered,Interest,""), "")</f>
        <v/>
      </c>
      <c r="H301" s="108" t="str">
        <f>IFERROR(IF(Loan_Not_Paid*Values_Entered,Ending_Balance,""), "")</f>
        <v/>
      </c>
    </row>
    <row r="302" spans="2:8" x14ac:dyDescent="0.35">
      <c r="B302" s="92" t="str">
        <f>IFERROR(IF(Loan_Not_Paid*Values_Entered,Payment_Number,""), "")</f>
        <v/>
      </c>
      <c r="C302" s="91" t="str">
        <f>IFERROR(IF(Loan_Not_Paid*Values_Entered,Payment_Date,""), "")</f>
        <v/>
      </c>
      <c r="D302" s="108" t="str">
        <f>IFERROR(IF(Loan_Not_Paid*Values_Entered,Beginning_Balance,""), "")</f>
        <v/>
      </c>
      <c r="E302" s="108" t="str">
        <f>IFERROR(IF(Loan_Not_Paid*Values_Entered,Monthly_Payment,""), "")</f>
        <v/>
      </c>
      <c r="F302" s="108" t="str">
        <f>IFERROR(IF(Loan_Not_Paid*Values_Entered,Principal,""), "")</f>
        <v/>
      </c>
      <c r="G302" s="108" t="str">
        <f>IFERROR(IF(Loan_Not_Paid*Values_Entered,Interest,""), "")</f>
        <v/>
      </c>
      <c r="H302" s="108" t="str">
        <f>IFERROR(IF(Loan_Not_Paid*Values_Entered,Ending_Balance,""), "")</f>
        <v/>
      </c>
    </row>
    <row r="303" spans="2:8" x14ac:dyDescent="0.35">
      <c r="B303" s="92" t="str">
        <f>IFERROR(IF(Loan_Not_Paid*Values_Entered,Payment_Number,""), "")</f>
        <v/>
      </c>
      <c r="C303" s="91" t="str">
        <f>IFERROR(IF(Loan_Not_Paid*Values_Entered,Payment_Date,""), "")</f>
        <v/>
      </c>
      <c r="D303" s="108" t="str">
        <f>IFERROR(IF(Loan_Not_Paid*Values_Entered,Beginning_Balance,""), "")</f>
        <v/>
      </c>
      <c r="E303" s="108" t="str">
        <f>IFERROR(IF(Loan_Not_Paid*Values_Entered,Monthly_Payment,""), "")</f>
        <v/>
      </c>
      <c r="F303" s="108" t="str">
        <f>IFERROR(IF(Loan_Not_Paid*Values_Entered,Principal,""), "")</f>
        <v/>
      </c>
      <c r="G303" s="108" t="str">
        <f>IFERROR(IF(Loan_Not_Paid*Values_Entered,Interest,""), "")</f>
        <v/>
      </c>
      <c r="H303" s="108" t="str">
        <f>IFERROR(IF(Loan_Not_Paid*Values_Entered,Ending_Balance,""), "")</f>
        <v/>
      </c>
    </row>
    <row r="304" spans="2:8" x14ac:dyDescent="0.35">
      <c r="B304" s="92" t="str">
        <f>IFERROR(IF(Loan_Not_Paid*Values_Entered,Payment_Number,""), "")</f>
        <v/>
      </c>
      <c r="C304" s="91" t="str">
        <f>IFERROR(IF(Loan_Not_Paid*Values_Entered,Payment_Date,""), "")</f>
        <v/>
      </c>
      <c r="D304" s="108" t="str">
        <f>IFERROR(IF(Loan_Not_Paid*Values_Entered,Beginning_Balance,""), "")</f>
        <v/>
      </c>
      <c r="E304" s="108" t="str">
        <f>IFERROR(IF(Loan_Not_Paid*Values_Entered,Monthly_Payment,""), "")</f>
        <v/>
      </c>
      <c r="F304" s="108" t="str">
        <f>IFERROR(IF(Loan_Not_Paid*Values_Entered,Principal,""), "")</f>
        <v/>
      </c>
      <c r="G304" s="108" t="str">
        <f>IFERROR(IF(Loan_Not_Paid*Values_Entered,Interest,""), "")</f>
        <v/>
      </c>
      <c r="H304" s="108" t="str">
        <f>IFERROR(IF(Loan_Not_Paid*Values_Entered,Ending_Balance,""), "")</f>
        <v/>
      </c>
    </row>
    <row r="305" spans="2:8" x14ac:dyDescent="0.35">
      <c r="B305" s="92" t="str">
        <f>IFERROR(IF(Loan_Not_Paid*Values_Entered,Payment_Number,""), "")</f>
        <v/>
      </c>
      <c r="C305" s="91" t="str">
        <f>IFERROR(IF(Loan_Not_Paid*Values_Entered,Payment_Date,""), "")</f>
        <v/>
      </c>
      <c r="D305" s="108" t="str">
        <f>IFERROR(IF(Loan_Not_Paid*Values_Entered,Beginning_Balance,""), "")</f>
        <v/>
      </c>
      <c r="E305" s="108" t="str">
        <f>IFERROR(IF(Loan_Not_Paid*Values_Entered,Monthly_Payment,""), "")</f>
        <v/>
      </c>
      <c r="F305" s="108" t="str">
        <f>IFERROR(IF(Loan_Not_Paid*Values_Entered,Principal,""), "")</f>
        <v/>
      </c>
      <c r="G305" s="108" t="str">
        <f>IFERROR(IF(Loan_Not_Paid*Values_Entered,Interest,""), "")</f>
        <v/>
      </c>
      <c r="H305" s="108" t="str">
        <f>IFERROR(IF(Loan_Not_Paid*Values_Entered,Ending_Balance,""), "")</f>
        <v/>
      </c>
    </row>
    <row r="306" spans="2:8" x14ac:dyDescent="0.35">
      <c r="B306" s="92" t="str">
        <f>IFERROR(IF(Loan_Not_Paid*Values_Entered,Payment_Number,""), "")</f>
        <v/>
      </c>
      <c r="C306" s="91" t="str">
        <f>IFERROR(IF(Loan_Not_Paid*Values_Entered,Payment_Date,""), "")</f>
        <v/>
      </c>
      <c r="D306" s="108" t="str">
        <f>IFERROR(IF(Loan_Not_Paid*Values_Entered,Beginning_Balance,""), "")</f>
        <v/>
      </c>
      <c r="E306" s="108" t="str">
        <f>IFERROR(IF(Loan_Not_Paid*Values_Entered,Monthly_Payment,""), "")</f>
        <v/>
      </c>
      <c r="F306" s="108" t="str">
        <f>IFERROR(IF(Loan_Not_Paid*Values_Entered,Principal,""), "")</f>
        <v/>
      </c>
      <c r="G306" s="108" t="str">
        <f>IFERROR(IF(Loan_Not_Paid*Values_Entered,Interest,""), "")</f>
        <v/>
      </c>
      <c r="H306" s="108" t="str">
        <f>IFERROR(IF(Loan_Not_Paid*Values_Entered,Ending_Balance,""), "")</f>
        <v/>
      </c>
    </row>
    <row r="307" spans="2:8" x14ac:dyDescent="0.35">
      <c r="B307" s="92" t="str">
        <f>IFERROR(IF(Loan_Not_Paid*Values_Entered,Payment_Number,""), "")</f>
        <v/>
      </c>
      <c r="C307" s="91" t="str">
        <f>IFERROR(IF(Loan_Not_Paid*Values_Entered,Payment_Date,""), "")</f>
        <v/>
      </c>
      <c r="D307" s="108" t="str">
        <f>IFERROR(IF(Loan_Not_Paid*Values_Entered,Beginning_Balance,""), "")</f>
        <v/>
      </c>
      <c r="E307" s="108" t="str">
        <f>IFERROR(IF(Loan_Not_Paid*Values_Entered,Monthly_Payment,""), "")</f>
        <v/>
      </c>
      <c r="F307" s="108" t="str">
        <f>IFERROR(IF(Loan_Not_Paid*Values_Entered,Principal,""), "")</f>
        <v/>
      </c>
      <c r="G307" s="108" t="str">
        <f>IFERROR(IF(Loan_Not_Paid*Values_Entered,Interest,""), "")</f>
        <v/>
      </c>
      <c r="H307" s="108" t="str">
        <f>IFERROR(IF(Loan_Not_Paid*Values_Entered,Ending_Balance,""), "")</f>
        <v/>
      </c>
    </row>
    <row r="308" spans="2:8" x14ac:dyDescent="0.35">
      <c r="B308" s="92" t="str">
        <f>IFERROR(IF(Loan_Not_Paid*Values_Entered,Payment_Number,""), "")</f>
        <v/>
      </c>
      <c r="C308" s="91" t="str">
        <f>IFERROR(IF(Loan_Not_Paid*Values_Entered,Payment_Date,""), "")</f>
        <v/>
      </c>
      <c r="D308" s="108" t="str">
        <f>IFERROR(IF(Loan_Not_Paid*Values_Entered,Beginning_Balance,""), "")</f>
        <v/>
      </c>
      <c r="E308" s="108" t="str">
        <f>IFERROR(IF(Loan_Not_Paid*Values_Entered,Monthly_Payment,""), "")</f>
        <v/>
      </c>
      <c r="F308" s="108" t="str">
        <f>IFERROR(IF(Loan_Not_Paid*Values_Entered,Principal,""), "")</f>
        <v/>
      </c>
      <c r="G308" s="108" t="str">
        <f>IFERROR(IF(Loan_Not_Paid*Values_Entered,Interest,""), "")</f>
        <v/>
      </c>
      <c r="H308" s="108" t="str">
        <f>IFERROR(IF(Loan_Not_Paid*Values_Entered,Ending_Balance,""), "")</f>
        <v/>
      </c>
    </row>
    <row r="309" spans="2:8" x14ac:dyDescent="0.35">
      <c r="B309" s="92" t="str">
        <f>IFERROR(IF(Loan_Not_Paid*Values_Entered,Payment_Number,""), "")</f>
        <v/>
      </c>
      <c r="C309" s="91" t="str">
        <f>IFERROR(IF(Loan_Not_Paid*Values_Entered,Payment_Date,""), "")</f>
        <v/>
      </c>
      <c r="D309" s="108" t="str">
        <f>IFERROR(IF(Loan_Not_Paid*Values_Entered,Beginning_Balance,""), "")</f>
        <v/>
      </c>
      <c r="E309" s="108" t="str">
        <f>IFERROR(IF(Loan_Not_Paid*Values_Entered,Monthly_Payment,""), "")</f>
        <v/>
      </c>
      <c r="F309" s="108" t="str">
        <f>IFERROR(IF(Loan_Not_Paid*Values_Entered,Principal,""), "")</f>
        <v/>
      </c>
      <c r="G309" s="108" t="str">
        <f>IFERROR(IF(Loan_Not_Paid*Values_Entered,Interest,""), "")</f>
        <v/>
      </c>
      <c r="H309" s="108" t="str">
        <f>IFERROR(IF(Loan_Not_Paid*Values_Entered,Ending_Balance,""), "")</f>
        <v/>
      </c>
    </row>
    <row r="310" spans="2:8" x14ac:dyDescent="0.35">
      <c r="B310" s="92" t="str">
        <f>IFERROR(IF(Loan_Not_Paid*Values_Entered,Payment_Number,""), "")</f>
        <v/>
      </c>
      <c r="C310" s="91" t="str">
        <f>IFERROR(IF(Loan_Not_Paid*Values_Entered,Payment_Date,""), "")</f>
        <v/>
      </c>
      <c r="D310" s="108" t="str">
        <f>IFERROR(IF(Loan_Not_Paid*Values_Entered,Beginning_Balance,""), "")</f>
        <v/>
      </c>
      <c r="E310" s="108" t="str">
        <f>IFERROR(IF(Loan_Not_Paid*Values_Entered,Monthly_Payment,""), "")</f>
        <v/>
      </c>
      <c r="F310" s="108" t="str">
        <f>IFERROR(IF(Loan_Not_Paid*Values_Entered,Principal,""), "")</f>
        <v/>
      </c>
      <c r="G310" s="108" t="str">
        <f>IFERROR(IF(Loan_Not_Paid*Values_Entered,Interest,""), "")</f>
        <v/>
      </c>
      <c r="H310" s="108" t="str">
        <f>IFERROR(IF(Loan_Not_Paid*Values_Entered,Ending_Balance,""), "")</f>
        <v/>
      </c>
    </row>
    <row r="311" spans="2:8" x14ac:dyDescent="0.35">
      <c r="B311" s="92" t="str">
        <f>IFERROR(IF(Loan_Not_Paid*Values_Entered,Payment_Number,""), "")</f>
        <v/>
      </c>
      <c r="C311" s="91" t="str">
        <f>IFERROR(IF(Loan_Not_Paid*Values_Entered,Payment_Date,""), "")</f>
        <v/>
      </c>
      <c r="D311" s="108" t="str">
        <f>IFERROR(IF(Loan_Not_Paid*Values_Entered,Beginning_Balance,""), "")</f>
        <v/>
      </c>
      <c r="E311" s="108" t="str">
        <f>IFERROR(IF(Loan_Not_Paid*Values_Entered,Monthly_Payment,""), "")</f>
        <v/>
      </c>
      <c r="F311" s="108" t="str">
        <f>IFERROR(IF(Loan_Not_Paid*Values_Entered,Principal,""), "")</f>
        <v/>
      </c>
      <c r="G311" s="108" t="str">
        <f>IFERROR(IF(Loan_Not_Paid*Values_Entered,Interest,""), "")</f>
        <v/>
      </c>
      <c r="H311" s="108" t="str">
        <f>IFERROR(IF(Loan_Not_Paid*Values_Entered,Ending_Balance,""), "")</f>
        <v/>
      </c>
    </row>
    <row r="312" spans="2:8" x14ac:dyDescent="0.35">
      <c r="B312" s="92" t="str">
        <f>IFERROR(IF(Loan_Not_Paid*Values_Entered,Payment_Number,""), "")</f>
        <v/>
      </c>
      <c r="C312" s="91" t="str">
        <f>IFERROR(IF(Loan_Not_Paid*Values_Entered,Payment_Date,""), "")</f>
        <v/>
      </c>
      <c r="D312" s="108" t="str">
        <f>IFERROR(IF(Loan_Not_Paid*Values_Entered,Beginning_Balance,""), "")</f>
        <v/>
      </c>
      <c r="E312" s="108" t="str">
        <f>IFERROR(IF(Loan_Not_Paid*Values_Entered,Monthly_Payment,""), "")</f>
        <v/>
      </c>
      <c r="F312" s="108" t="str">
        <f>IFERROR(IF(Loan_Not_Paid*Values_Entered,Principal,""), "")</f>
        <v/>
      </c>
      <c r="G312" s="108" t="str">
        <f>IFERROR(IF(Loan_Not_Paid*Values_Entered,Interest,""), "")</f>
        <v/>
      </c>
      <c r="H312" s="108" t="str">
        <f>IFERROR(IF(Loan_Not_Paid*Values_Entered,Ending_Balance,""), "")</f>
        <v/>
      </c>
    </row>
    <row r="313" spans="2:8" x14ac:dyDescent="0.35">
      <c r="B313" s="92" t="str">
        <f>IFERROR(IF(Loan_Not_Paid*Values_Entered,Payment_Number,""), "")</f>
        <v/>
      </c>
      <c r="C313" s="91" t="str">
        <f>IFERROR(IF(Loan_Not_Paid*Values_Entered,Payment_Date,""), "")</f>
        <v/>
      </c>
      <c r="D313" s="108" t="str">
        <f>IFERROR(IF(Loan_Not_Paid*Values_Entered,Beginning_Balance,""), "")</f>
        <v/>
      </c>
      <c r="E313" s="108" t="str">
        <f>IFERROR(IF(Loan_Not_Paid*Values_Entered,Monthly_Payment,""), "")</f>
        <v/>
      </c>
      <c r="F313" s="108" t="str">
        <f>IFERROR(IF(Loan_Not_Paid*Values_Entered,Principal,""), "")</f>
        <v/>
      </c>
      <c r="G313" s="108" t="str">
        <f>IFERROR(IF(Loan_Not_Paid*Values_Entered,Interest,""), "")</f>
        <v/>
      </c>
      <c r="H313" s="108" t="str">
        <f>IFERROR(IF(Loan_Not_Paid*Values_Entered,Ending_Balance,""), "")</f>
        <v/>
      </c>
    </row>
    <row r="314" spans="2:8" x14ac:dyDescent="0.35">
      <c r="B314" s="92" t="str">
        <f>IFERROR(IF(Loan_Not_Paid*Values_Entered,Payment_Number,""), "")</f>
        <v/>
      </c>
      <c r="C314" s="91" t="str">
        <f>IFERROR(IF(Loan_Not_Paid*Values_Entered,Payment_Date,""), "")</f>
        <v/>
      </c>
      <c r="D314" s="108" t="str">
        <f>IFERROR(IF(Loan_Not_Paid*Values_Entered,Beginning_Balance,""), "")</f>
        <v/>
      </c>
      <c r="E314" s="108" t="str">
        <f>IFERROR(IF(Loan_Not_Paid*Values_Entered,Monthly_Payment,""), "")</f>
        <v/>
      </c>
      <c r="F314" s="108" t="str">
        <f>IFERROR(IF(Loan_Not_Paid*Values_Entered,Principal,""), "")</f>
        <v/>
      </c>
      <c r="G314" s="108" t="str">
        <f>IFERROR(IF(Loan_Not_Paid*Values_Entered,Interest,""), "")</f>
        <v/>
      </c>
      <c r="H314" s="108" t="str">
        <f>IFERROR(IF(Loan_Not_Paid*Values_Entered,Ending_Balance,""), "")</f>
        <v/>
      </c>
    </row>
    <row r="315" spans="2:8" x14ac:dyDescent="0.35">
      <c r="B315" s="92" t="str">
        <f>IFERROR(IF(Loan_Not_Paid*Values_Entered,Payment_Number,""), "")</f>
        <v/>
      </c>
      <c r="C315" s="91" t="str">
        <f>IFERROR(IF(Loan_Not_Paid*Values_Entered,Payment_Date,""), "")</f>
        <v/>
      </c>
      <c r="D315" s="108" t="str">
        <f>IFERROR(IF(Loan_Not_Paid*Values_Entered,Beginning_Balance,""), "")</f>
        <v/>
      </c>
      <c r="E315" s="108" t="str">
        <f>IFERROR(IF(Loan_Not_Paid*Values_Entered,Monthly_Payment,""), "")</f>
        <v/>
      </c>
      <c r="F315" s="108" t="str">
        <f>IFERROR(IF(Loan_Not_Paid*Values_Entered,Principal,""), "")</f>
        <v/>
      </c>
      <c r="G315" s="108" t="str">
        <f>IFERROR(IF(Loan_Not_Paid*Values_Entered,Interest,""), "")</f>
        <v/>
      </c>
      <c r="H315" s="108" t="str">
        <f>IFERROR(IF(Loan_Not_Paid*Values_Entered,Ending_Balance,""), "")</f>
        <v/>
      </c>
    </row>
    <row r="316" spans="2:8" x14ac:dyDescent="0.35">
      <c r="B316" s="92" t="str">
        <f>IFERROR(IF(Loan_Not_Paid*Values_Entered,Payment_Number,""), "")</f>
        <v/>
      </c>
      <c r="C316" s="91" t="str">
        <f>IFERROR(IF(Loan_Not_Paid*Values_Entered,Payment_Date,""), "")</f>
        <v/>
      </c>
      <c r="D316" s="108" t="str">
        <f>IFERROR(IF(Loan_Not_Paid*Values_Entered,Beginning_Balance,""), "")</f>
        <v/>
      </c>
      <c r="E316" s="108" t="str">
        <f>IFERROR(IF(Loan_Not_Paid*Values_Entered,Monthly_Payment,""), "")</f>
        <v/>
      </c>
      <c r="F316" s="108" t="str">
        <f>IFERROR(IF(Loan_Not_Paid*Values_Entered,Principal,""), "")</f>
        <v/>
      </c>
      <c r="G316" s="108" t="str">
        <f>IFERROR(IF(Loan_Not_Paid*Values_Entered,Interest,""), "")</f>
        <v/>
      </c>
      <c r="H316" s="108" t="str">
        <f>IFERROR(IF(Loan_Not_Paid*Values_Entered,Ending_Balance,""), "")</f>
        <v/>
      </c>
    </row>
    <row r="317" spans="2:8" x14ac:dyDescent="0.35">
      <c r="B317" s="92" t="str">
        <f>IFERROR(IF(Loan_Not_Paid*Values_Entered,Payment_Number,""), "")</f>
        <v/>
      </c>
      <c r="C317" s="91" t="str">
        <f>IFERROR(IF(Loan_Not_Paid*Values_Entered,Payment_Date,""), "")</f>
        <v/>
      </c>
      <c r="D317" s="108" t="str">
        <f>IFERROR(IF(Loan_Not_Paid*Values_Entered,Beginning_Balance,""), "")</f>
        <v/>
      </c>
      <c r="E317" s="108" t="str">
        <f>IFERROR(IF(Loan_Not_Paid*Values_Entered,Monthly_Payment,""), "")</f>
        <v/>
      </c>
      <c r="F317" s="108" t="str">
        <f>IFERROR(IF(Loan_Not_Paid*Values_Entered,Principal,""), "")</f>
        <v/>
      </c>
      <c r="G317" s="108" t="str">
        <f>IFERROR(IF(Loan_Not_Paid*Values_Entered,Interest,""), "")</f>
        <v/>
      </c>
      <c r="H317" s="108" t="str">
        <f>IFERROR(IF(Loan_Not_Paid*Values_Entered,Ending_Balance,""), "")</f>
        <v/>
      </c>
    </row>
    <row r="318" spans="2:8" x14ac:dyDescent="0.35">
      <c r="B318" s="92" t="str">
        <f>IFERROR(IF(Loan_Not_Paid*Values_Entered,Payment_Number,""), "")</f>
        <v/>
      </c>
      <c r="C318" s="91" t="str">
        <f>IFERROR(IF(Loan_Not_Paid*Values_Entered,Payment_Date,""), "")</f>
        <v/>
      </c>
      <c r="D318" s="108" t="str">
        <f>IFERROR(IF(Loan_Not_Paid*Values_Entered,Beginning_Balance,""), "")</f>
        <v/>
      </c>
      <c r="E318" s="108" t="str">
        <f>IFERROR(IF(Loan_Not_Paid*Values_Entered,Monthly_Payment,""), "")</f>
        <v/>
      </c>
      <c r="F318" s="108" t="str">
        <f>IFERROR(IF(Loan_Not_Paid*Values_Entered,Principal,""), "")</f>
        <v/>
      </c>
      <c r="G318" s="108" t="str">
        <f>IFERROR(IF(Loan_Not_Paid*Values_Entered,Interest,""), "")</f>
        <v/>
      </c>
      <c r="H318" s="108" t="str">
        <f>IFERROR(IF(Loan_Not_Paid*Values_Entered,Ending_Balance,""), "")</f>
        <v/>
      </c>
    </row>
    <row r="319" spans="2:8" x14ac:dyDescent="0.35">
      <c r="B319" s="92" t="str">
        <f>IFERROR(IF(Loan_Not_Paid*Values_Entered,Payment_Number,""), "")</f>
        <v/>
      </c>
      <c r="C319" s="91" t="str">
        <f>IFERROR(IF(Loan_Not_Paid*Values_Entered,Payment_Date,""), "")</f>
        <v/>
      </c>
      <c r="D319" s="108" t="str">
        <f>IFERROR(IF(Loan_Not_Paid*Values_Entered,Beginning_Balance,""), "")</f>
        <v/>
      </c>
      <c r="E319" s="108" t="str">
        <f>IFERROR(IF(Loan_Not_Paid*Values_Entered,Monthly_Payment,""), "")</f>
        <v/>
      </c>
      <c r="F319" s="108" t="str">
        <f>IFERROR(IF(Loan_Not_Paid*Values_Entered,Principal,""), "")</f>
        <v/>
      </c>
      <c r="G319" s="108" t="str">
        <f>IFERROR(IF(Loan_Not_Paid*Values_Entered,Interest,""), "")</f>
        <v/>
      </c>
      <c r="H319" s="108" t="str">
        <f>IFERROR(IF(Loan_Not_Paid*Values_Entered,Ending_Balance,""), "")</f>
        <v/>
      </c>
    </row>
    <row r="320" spans="2:8" x14ac:dyDescent="0.35">
      <c r="B320" s="92" t="str">
        <f>IFERROR(IF(Loan_Not_Paid*Values_Entered,Payment_Number,""), "")</f>
        <v/>
      </c>
      <c r="C320" s="91" t="str">
        <f>IFERROR(IF(Loan_Not_Paid*Values_Entered,Payment_Date,""), "")</f>
        <v/>
      </c>
      <c r="D320" s="108" t="str">
        <f>IFERROR(IF(Loan_Not_Paid*Values_Entered,Beginning_Balance,""), "")</f>
        <v/>
      </c>
      <c r="E320" s="108" t="str">
        <f>IFERROR(IF(Loan_Not_Paid*Values_Entered,Monthly_Payment,""), "")</f>
        <v/>
      </c>
      <c r="F320" s="108" t="str">
        <f>IFERROR(IF(Loan_Not_Paid*Values_Entered,Principal,""), "")</f>
        <v/>
      </c>
      <c r="G320" s="108" t="str">
        <f>IFERROR(IF(Loan_Not_Paid*Values_Entered,Interest,""), "")</f>
        <v/>
      </c>
      <c r="H320" s="108" t="str">
        <f>IFERROR(IF(Loan_Not_Paid*Values_Entered,Ending_Balance,""), "")</f>
        <v/>
      </c>
    </row>
    <row r="321" spans="2:8" x14ac:dyDescent="0.35">
      <c r="B321" s="92" t="str">
        <f>IFERROR(IF(Loan_Not_Paid*Values_Entered,Payment_Number,""), "")</f>
        <v/>
      </c>
      <c r="C321" s="91" t="str">
        <f>IFERROR(IF(Loan_Not_Paid*Values_Entered,Payment_Date,""), "")</f>
        <v/>
      </c>
      <c r="D321" s="108" t="str">
        <f>IFERROR(IF(Loan_Not_Paid*Values_Entered,Beginning_Balance,""), "")</f>
        <v/>
      </c>
      <c r="E321" s="108" t="str">
        <f>IFERROR(IF(Loan_Not_Paid*Values_Entered,Monthly_Payment,""), "")</f>
        <v/>
      </c>
      <c r="F321" s="108" t="str">
        <f>IFERROR(IF(Loan_Not_Paid*Values_Entered,Principal,""), "")</f>
        <v/>
      </c>
      <c r="G321" s="108" t="str">
        <f>IFERROR(IF(Loan_Not_Paid*Values_Entered,Interest,""), "")</f>
        <v/>
      </c>
      <c r="H321" s="108" t="str">
        <f>IFERROR(IF(Loan_Not_Paid*Values_Entered,Ending_Balance,""), "")</f>
        <v/>
      </c>
    </row>
    <row r="322" spans="2:8" x14ac:dyDescent="0.35">
      <c r="B322" s="92" t="str">
        <f>IFERROR(IF(Loan_Not_Paid*Values_Entered,Payment_Number,""), "")</f>
        <v/>
      </c>
      <c r="C322" s="91" t="str">
        <f>IFERROR(IF(Loan_Not_Paid*Values_Entered,Payment_Date,""), "")</f>
        <v/>
      </c>
      <c r="D322" s="108" t="str">
        <f>IFERROR(IF(Loan_Not_Paid*Values_Entered,Beginning_Balance,""), "")</f>
        <v/>
      </c>
      <c r="E322" s="108" t="str">
        <f>IFERROR(IF(Loan_Not_Paid*Values_Entered,Monthly_Payment,""), "")</f>
        <v/>
      </c>
      <c r="F322" s="108" t="str">
        <f>IFERROR(IF(Loan_Not_Paid*Values_Entered,Principal,""), "")</f>
        <v/>
      </c>
      <c r="G322" s="108" t="str">
        <f>IFERROR(IF(Loan_Not_Paid*Values_Entered,Interest,""), "")</f>
        <v/>
      </c>
      <c r="H322" s="108" t="str">
        <f>IFERROR(IF(Loan_Not_Paid*Values_Entered,Ending_Balance,""), "")</f>
        <v/>
      </c>
    </row>
    <row r="323" spans="2:8" x14ac:dyDescent="0.35">
      <c r="B323" s="92" t="str">
        <f>IFERROR(IF(Loan_Not_Paid*Values_Entered,Payment_Number,""), "")</f>
        <v/>
      </c>
      <c r="C323" s="91" t="str">
        <f>IFERROR(IF(Loan_Not_Paid*Values_Entered,Payment_Date,""), "")</f>
        <v/>
      </c>
      <c r="D323" s="108" t="str">
        <f>IFERROR(IF(Loan_Not_Paid*Values_Entered,Beginning_Balance,""), "")</f>
        <v/>
      </c>
      <c r="E323" s="108" t="str">
        <f>IFERROR(IF(Loan_Not_Paid*Values_Entered,Monthly_Payment,""), "")</f>
        <v/>
      </c>
      <c r="F323" s="108" t="str">
        <f>IFERROR(IF(Loan_Not_Paid*Values_Entered,Principal,""), "")</f>
        <v/>
      </c>
      <c r="G323" s="108" t="str">
        <f>IFERROR(IF(Loan_Not_Paid*Values_Entered,Interest,""), "")</f>
        <v/>
      </c>
      <c r="H323" s="108" t="str">
        <f>IFERROR(IF(Loan_Not_Paid*Values_Entered,Ending_Balance,""), "")</f>
        <v/>
      </c>
    </row>
    <row r="324" spans="2:8" x14ac:dyDescent="0.35">
      <c r="B324" s="92" t="str">
        <f>IFERROR(IF(Loan_Not_Paid*Values_Entered,Payment_Number,""), "")</f>
        <v/>
      </c>
      <c r="C324" s="91" t="str">
        <f>IFERROR(IF(Loan_Not_Paid*Values_Entered,Payment_Date,""), "")</f>
        <v/>
      </c>
      <c r="D324" s="108" t="str">
        <f>IFERROR(IF(Loan_Not_Paid*Values_Entered,Beginning_Balance,""), "")</f>
        <v/>
      </c>
      <c r="E324" s="108" t="str">
        <f>IFERROR(IF(Loan_Not_Paid*Values_Entered,Monthly_Payment,""), "")</f>
        <v/>
      </c>
      <c r="F324" s="108" t="str">
        <f>IFERROR(IF(Loan_Not_Paid*Values_Entered,Principal,""), "")</f>
        <v/>
      </c>
      <c r="G324" s="108" t="str">
        <f>IFERROR(IF(Loan_Not_Paid*Values_Entered,Interest,""), "")</f>
        <v/>
      </c>
      <c r="H324" s="108" t="str">
        <f>IFERROR(IF(Loan_Not_Paid*Values_Entered,Ending_Balance,""), "")</f>
        <v/>
      </c>
    </row>
    <row r="325" spans="2:8" x14ac:dyDescent="0.35">
      <c r="B325" s="92" t="str">
        <f>IFERROR(IF(Loan_Not_Paid*Values_Entered,Payment_Number,""), "")</f>
        <v/>
      </c>
      <c r="C325" s="91" t="str">
        <f>IFERROR(IF(Loan_Not_Paid*Values_Entered,Payment_Date,""), "")</f>
        <v/>
      </c>
      <c r="D325" s="108" t="str">
        <f>IFERROR(IF(Loan_Not_Paid*Values_Entered,Beginning_Balance,""), "")</f>
        <v/>
      </c>
      <c r="E325" s="108" t="str">
        <f>IFERROR(IF(Loan_Not_Paid*Values_Entered,Monthly_Payment,""), "")</f>
        <v/>
      </c>
      <c r="F325" s="108" t="str">
        <f>IFERROR(IF(Loan_Not_Paid*Values_Entered,Principal,""), "")</f>
        <v/>
      </c>
      <c r="G325" s="108" t="str">
        <f>IFERROR(IF(Loan_Not_Paid*Values_Entered,Interest,""), "")</f>
        <v/>
      </c>
      <c r="H325" s="108" t="str">
        <f>IFERROR(IF(Loan_Not_Paid*Values_Entered,Ending_Balance,""), "")</f>
        <v/>
      </c>
    </row>
    <row r="326" spans="2:8" x14ac:dyDescent="0.35">
      <c r="B326" s="92" t="str">
        <f>IFERROR(IF(Loan_Not_Paid*Values_Entered,Payment_Number,""), "")</f>
        <v/>
      </c>
      <c r="C326" s="91" t="str">
        <f>IFERROR(IF(Loan_Not_Paid*Values_Entered,Payment_Date,""), "")</f>
        <v/>
      </c>
      <c r="D326" s="108" t="str">
        <f>IFERROR(IF(Loan_Not_Paid*Values_Entered,Beginning_Balance,""), "")</f>
        <v/>
      </c>
      <c r="E326" s="108" t="str">
        <f>IFERROR(IF(Loan_Not_Paid*Values_Entered,Monthly_Payment,""), "")</f>
        <v/>
      </c>
      <c r="F326" s="108" t="str">
        <f>IFERROR(IF(Loan_Not_Paid*Values_Entered,Principal,""), "")</f>
        <v/>
      </c>
      <c r="G326" s="108" t="str">
        <f>IFERROR(IF(Loan_Not_Paid*Values_Entered,Interest,""), "")</f>
        <v/>
      </c>
      <c r="H326" s="108" t="str">
        <f>IFERROR(IF(Loan_Not_Paid*Values_Entered,Ending_Balance,""), "")</f>
        <v/>
      </c>
    </row>
    <row r="327" spans="2:8" x14ac:dyDescent="0.35">
      <c r="B327" s="92" t="str">
        <f>IFERROR(IF(Loan_Not_Paid*Values_Entered,Payment_Number,""), "")</f>
        <v/>
      </c>
      <c r="C327" s="91" t="str">
        <f>IFERROR(IF(Loan_Not_Paid*Values_Entered,Payment_Date,""), "")</f>
        <v/>
      </c>
      <c r="D327" s="108" t="str">
        <f>IFERROR(IF(Loan_Not_Paid*Values_Entered,Beginning_Balance,""), "")</f>
        <v/>
      </c>
      <c r="E327" s="108" t="str">
        <f>IFERROR(IF(Loan_Not_Paid*Values_Entered,Monthly_Payment,""), "")</f>
        <v/>
      </c>
      <c r="F327" s="108" t="str">
        <f>IFERROR(IF(Loan_Not_Paid*Values_Entered,Principal,""), "")</f>
        <v/>
      </c>
      <c r="G327" s="108" t="str">
        <f>IFERROR(IF(Loan_Not_Paid*Values_Entered,Interest,""), "")</f>
        <v/>
      </c>
      <c r="H327" s="108" t="str">
        <f>IFERROR(IF(Loan_Not_Paid*Values_Entered,Ending_Balance,""), "")</f>
        <v/>
      </c>
    </row>
    <row r="328" spans="2:8" x14ac:dyDescent="0.35">
      <c r="B328" s="92" t="str">
        <f>IFERROR(IF(Loan_Not_Paid*Values_Entered,Payment_Number,""), "")</f>
        <v/>
      </c>
      <c r="C328" s="91" t="str">
        <f>IFERROR(IF(Loan_Not_Paid*Values_Entered,Payment_Date,""), "")</f>
        <v/>
      </c>
      <c r="D328" s="108" t="str">
        <f>IFERROR(IF(Loan_Not_Paid*Values_Entered,Beginning_Balance,""), "")</f>
        <v/>
      </c>
      <c r="E328" s="108" t="str">
        <f>IFERROR(IF(Loan_Not_Paid*Values_Entered,Monthly_Payment,""), "")</f>
        <v/>
      </c>
      <c r="F328" s="108" t="str">
        <f>IFERROR(IF(Loan_Not_Paid*Values_Entered,Principal,""), "")</f>
        <v/>
      </c>
      <c r="G328" s="108" t="str">
        <f>IFERROR(IF(Loan_Not_Paid*Values_Entered,Interest,""), "")</f>
        <v/>
      </c>
      <c r="H328" s="108" t="str">
        <f>IFERROR(IF(Loan_Not_Paid*Values_Entered,Ending_Balance,""), "")</f>
        <v/>
      </c>
    </row>
    <row r="329" spans="2:8" x14ac:dyDescent="0.35">
      <c r="B329" s="92" t="str">
        <f>IFERROR(IF(Loan_Not_Paid*Values_Entered,Payment_Number,""), "")</f>
        <v/>
      </c>
      <c r="C329" s="91" t="str">
        <f>IFERROR(IF(Loan_Not_Paid*Values_Entered,Payment_Date,""), "")</f>
        <v/>
      </c>
      <c r="D329" s="108" t="str">
        <f>IFERROR(IF(Loan_Not_Paid*Values_Entered,Beginning_Balance,""), "")</f>
        <v/>
      </c>
      <c r="E329" s="108" t="str">
        <f>IFERROR(IF(Loan_Not_Paid*Values_Entered,Monthly_Payment,""), "")</f>
        <v/>
      </c>
      <c r="F329" s="108" t="str">
        <f>IFERROR(IF(Loan_Not_Paid*Values_Entered,Principal,""), "")</f>
        <v/>
      </c>
      <c r="G329" s="108" t="str">
        <f>IFERROR(IF(Loan_Not_Paid*Values_Entered,Interest,""), "")</f>
        <v/>
      </c>
      <c r="H329" s="108" t="str">
        <f>IFERROR(IF(Loan_Not_Paid*Values_Entered,Ending_Balance,""), "")</f>
        <v/>
      </c>
    </row>
    <row r="330" spans="2:8" x14ac:dyDescent="0.35">
      <c r="B330" s="92" t="str">
        <f>IFERROR(IF(Loan_Not_Paid*Values_Entered,Payment_Number,""), "")</f>
        <v/>
      </c>
      <c r="C330" s="91" t="str">
        <f>IFERROR(IF(Loan_Not_Paid*Values_Entered,Payment_Date,""), "")</f>
        <v/>
      </c>
      <c r="D330" s="108" t="str">
        <f>IFERROR(IF(Loan_Not_Paid*Values_Entered,Beginning_Balance,""), "")</f>
        <v/>
      </c>
      <c r="E330" s="108" t="str">
        <f>IFERROR(IF(Loan_Not_Paid*Values_Entered,Monthly_Payment,""), "")</f>
        <v/>
      </c>
      <c r="F330" s="108" t="str">
        <f>IFERROR(IF(Loan_Not_Paid*Values_Entered,Principal,""), "")</f>
        <v/>
      </c>
      <c r="G330" s="108" t="str">
        <f>IFERROR(IF(Loan_Not_Paid*Values_Entered,Interest,""), "")</f>
        <v/>
      </c>
      <c r="H330" s="108" t="str">
        <f>IFERROR(IF(Loan_Not_Paid*Values_Entered,Ending_Balance,""), "")</f>
        <v/>
      </c>
    </row>
    <row r="331" spans="2:8" x14ac:dyDescent="0.35">
      <c r="B331" s="92" t="str">
        <f>IFERROR(IF(Loan_Not_Paid*Values_Entered,Payment_Number,""), "")</f>
        <v/>
      </c>
      <c r="C331" s="91" t="str">
        <f>IFERROR(IF(Loan_Not_Paid*Values_Entered,Payment_Date,""), "")</f>
        <v/>
      </c>
      <c r="D331" s="108" t="str">
        <f>IFERROR(IF(Loan_Not_Paid*Values_Entered,Beginning_Balance,""), "")</f>
        <v/>
      </c>
      <c r="E331" s="108" t="str">
        <f>IFERROR(IF(Loan_Not_Paid*Values_Entered,Monthly_Payment,""), "")</f>
        <v/>
      </c>
      <c r="F331" s="108" t="str">
        <f>IFERROR(IF(Loan_Not_Paid*Values_Entered,Principal,""), "")</f>
        <v/>
      </c>
      <c r="G331" s="108" t="str">
        <f>IFERROR(IF(Loan_Not_Paid*Values_Entered,Interest,""), "")</f>
        <v/>
      </c>
      <c r="H331" s="108" t="str">
        <f>IFERROR(IF(Loan_Not_Paid*Values_Entered,Ending_Balance,""), "")</f>
        <v/>
      </c>
    </row>
    <row r="332" spans="2:8" x14ac:dyDescent="0.35">
      <c r="B332" s="92" t="str">
        <f>IFERROR(IF(Loan_Not_Paid*Values_Entered,Payment_Number,""), "")</f>
        <v/>
      </c>
      <c r="C332" s="91" t="str">
        <f>IFERROR(IF(Loan_Not_Paid*Values_Entered,Payment_Date,""), "")</f>
        <v/>
      </c>
      <c r="D332" s="108" t="str">
        <f>IFERROR(IF(Loan_Not_Paid*Values_Entered,Beginning_Balance,""), "")</f>
        <v/>
      </c>
      <c r="E332" s="108" t="str">
        <f>IFERROR(IF(Loan_Not_Paid*Values_Entered,Monthly_Payment,""), "")</f>
        <v/>
      </c>
      <c r="F332" s="108" t="str">
        <f>IFERROR(IF(Loan_Not_Paid*Values_Entered,Principal,""), "")</f>
        <v/>
      </c>
      <c r="G332" s="108" t="str">
        <f>IFERROR(IF(Loan_Not_Paid*Values_Entered,Interest,""), "")</f>
        <v/>
      </c>
      <c r="H332" s="108" t="str">
        <f>IFERROR(IF(Loan_Not_Paid*Values_Entered,Ending_Balance,""), "")</f>
        <v/>
      </c>
    </row>
    <row r="333" spans="2:8" x14ac:dyDescent="0.35">
      <c r="B333" s="92" t="str">
        <f>IFERROR(IF(Loan_Not_Paid*Values_Entered,Payment_Number,""), "")</f>
        <v/>
      </c>
      <c r="C333" s="91" t="str">
        <f>IFERROR(IF(Loan_Not_Paid*Values_Entered,Payment_Date,""), "")</f>
        <v/>
      </c>
      <c r="D333" s="108" t="str">
        <f>IFERROR(IF(Loan_Not_Paid*Values_Entered,Beginning_Balance,""), "")</f>
        <v/>
      </c>
      <c r="E333" s="108" t="str">
        <f>IFERROR(IF(Loan_Not_Paid*Values_Entered,Monthly_Payment,""), "")</f>
        <v/>
      </c>
      <c r="F333" s="108" t="str">
        <f>IFERROR(IF(Loan_Not_Paid*Values_Entered,Principal,""), "")</f>
        <v/>
      </c>
      <c r="G333" s="108" t="str">
        <f>IFERROR(IF(Loan_Not_Paid*Values_Entered,Interest,""), "")</f>
        <v/>
      </c>
      <c r="H333" s="108" t="str">
        <f>IFERROR(IF(Loan_Not_Paid*Values_Entered,Ending_Balance,""), "")</f>
        <v/>
      </c>
    </row>
    <row r="334" spans="2:8" x14ac:dyDescent="0.35">
      <c r="B334" s="92" t="str">
        <f>IFERROR(IF(Loan_Not_Paid*Values_Entered,Payment_Number,""), "")</f>
        <v/>
      </c>
      <c r="C334" s="91" t="str">
        <f>IFERROR(IF(Loan_Not_Paid*Values_Entered,Payment_Date,""), "")</f>
        <v/>
      </c>
      <c r="D334" s="108" t="str">
        <f>IFERROR(IF(Loan_Not_Paid*Values_Entered,Beginning_Balance,""), "")</f>
        <v/>
      </c>
      <c r="E334" s="108" t="str">
        <f>IFERROR(IF(Loan_Not_Paid*Values_Entered,Monthly_Payment,""), "")</f>
        <v/>
      </c>
      <c r="F334" s="108" t="str">
        <f>IFERROR(IF(Loan_Not_Paid*Values_Entered,Principal,""), "")</f>
        <v/>
      </c>
      <c r="G334" s="108" t="str">
        <f>IFERROR(IF(Loan_Not_Paid*Values_Entered,Interest,""), "")</f>
        <v/>
      </c>
      <c r="H334" s="108" t="str">
        <f>IFERROR(IF(Loan_Not_Paid*Values_Entered,Ending_Balance,""), "")</f>
        <v/>
      </c>
    </row>
    <row r="335" spans="2:8" x14ac:dyDescent="0.35">
      <c r="B335" s="92" t="str">
        <f>IFERROR(IF(Loan_Not_Paid*Values_Entered,Payment_Number,""), "")</f>
        <v/>
      </c>
      <c r="C335" s="91" t="str">
        <f>IFERROR(IF(Loan_Not_Paid*Values_Entered,Payment_Date,""), "")</f>
        <v/>
      </c>
      <c r="D335" s="108" t="str">
        <f>IFERROR(IF(Loan_Not_Paid*Values_Entered,Beginning_Balance,""), "")</f>
        <v/>
      </c>
      <c r="E335" s="108" t="str">
        <f>IFERROR(IF(Loan_Not_Paid*Values_Entered,Monthly_Payment,""), "")</f>
        <v/>
      </c>
      <c r="F335" s="108" t="str">
        <f>IFERROR(IF(Loan_Not_Paid*Values_Entered,Principal,""), "")</f>
        <v/>
      </c>
      <c r="G335" s="108" t="str">
        <f>IFERROR(IF(Loan_Not_Paid*Values_Entered,Interest,""), "")</f>
        <v/>
      </c>
      <c r="H335" s="108" t="str">
        <f>IFERROR(IF(Loan_Not_Paid*Values_Entered,Ending_Balance,""), "")</f>
        <v/>
      </c>
    </row>
    <row r="336" spans="2:8" x14ac:dyDescent="0.35">
      <c r="B336" s="92" t="str">
        <f>IFERROR(IF(Loan_Not_Paid*Values_Entered,Payment_Number,""), "")</f>
        <v/>
      </c>
      <c r="C336" s="91" t="str">
        <f>IFERROR(IF(Loan_Not_Paid*Values_Entered,Payment_Date,""), "")</f>
        <v/>
      </c>
      <c r="D336" s="108" t="str">
        <f>IFERROR(IF(Loan_Not_Paid*Values_Entered,Beginning_Balance,""), "")</f>
        <v/>
      </c>
      <c r="E336" s="108" t="str">
        <f>IFERROR(IF(Loan_Not_Paid*Values_Entered,Monthly_Payment,""), "")</f>
        <v/>
      </c>
      <c r="F336" s="108" t="str">
        <f>IFERROR(IF(Loan_Not_Paid*Values_Entered,Principal,""), "")</f>
        <v/>
      </c>
      <c r="G336" s="108" t="str">
        <f>IFERROR(IF(Loan_Not_Paid*Values_Entered,Interest,""), "")</f>
        <v/>
      </c>
      <c r="H336" s="108" t="str">
        <f>IFERROR(IF(Loan_Not_Paid*Values_Entered,Ending_Balance,""), "")</f>
        <v/>
      </c>
    </row>
    <row r="337" spans="2:8" x14ac:dyDescent="0.35">
      <c r="B337" s="92" t="str">
        <f>IFERROR(IF(Loan_Not_Paid*Values_Entered,Payment_Number,""), "")</f>
        <v/>
      </c>
      <c r="C337" s="91" t="str">
        <f>IFERROR(IF(Loan_Not_Paid*Values_Entered,Payment_Date,""), "")</f>
        <v/>
      </c>
      <c r="D337" s="108" t="str">
        <f>IFERROR(IF(Loan_Not_Paid*Values_Entered,Beginning_Balance,""), "")</f>
        <v/>
      </c>
      <c r="E337" s="108" t="str">
        <f>IFERROR(IF(Loan_Not_Paid*Values_Entered,Monthly_Payment,""), "")</f>
        <v/>
      </c>
      <c r="F337" s="108" t="str">
        <f>IFERROR(IF(Loan_Not_Paid*Values_Entered,Principal,""), "")</f>
        <v/>
      </c>
      <c r="G337" s="108" t="str">
        <f>IFERROR(IF(Loan_Not_Paid*Values_Entered,Interest,""), "")</f>
        <v/>
      </c>
      <c r="H337" s="108" t="str">
        <f>IFERROR(IF(Loan_Not_Paid*Values_Entered,Ending_Balance,""), "")</f>
        <v/>
      </c>
    </row>
    <row r="338" spans="2:8" x14ac:dyDescent="0.35">
      <c r="B338" s="92" t="str">
        <f>IFERROR(IF(Loan_Not_Paid*Values_Entered,Payment_Number,""), "")</f>
        <v/>
      </c>
      <c r="C338" s="91" t="str">
        <f>IFERROR(IF(Loan_Not_Paid*Values_Entered,Payment_Date,""), "")</f>
        <v/>
      </c>
      <c r="D338" s="108" t="str">
        <f>IFERROR(IF(Loan_Not_Paid*Values_Entered,Beginning_Balance,""), "")</f>
        <v/>
      </c>
      <c r="E338" s="108" t="str">
        <f>IFERROR(IF(Loan_Not_Paid*Values_Entered,Monthly_Payment,""), "")</f>
        <v/>
      </c>
      <c r="F338" s="108" t="str">
        <f>IFERROR(IF(Loan_Not_Paid*Values_Entered,Principal,""), "")</f>
        <v/>
      </c>
      <c r="G338" s="108" t="str">
        <f>IFERROR(IF(Loan_Not_Paid*Values_Entered,Interest,""), "")</f>
        <v/>
      </c>
      <c r="H338" s="108" t="str">
        <f>IFERROR(IF(Loan_Not_Paid*Values_Entered,Ending_Balance,""), "")</f>
        <v/>
      </c>
    </row>
    <row r="339" spans="2:8" x14ac:dyDescent="0.35">
      <c r="B339" s="92" t="str">
        <f>IFERROR(IF(Loan_Not_Paid*Values_Entered,Payment_Number,""), "")</f>
        <v/>
      </c>
      <c r="C339" s="91" t="str">
        <f>IFERROR(IF(Loan_Not_Paid*Values_Entered,Payment_Date,""), "")</f>
        <v/>
      </c>
      <c r="D339" s="108" t="str">
        <f>IFERROR(IF(Loan_Not_Paid*Values_Entered,Beginning_Balance,""), "")</f>
        <v/>
      </c>
      <c r="E339" s="108" t="str">
        <f>IFERROR(IF(Loan_Not_Paid*Values_Entered,Monthly_Payment,""), "")</f>
        <v/>
      </c>
      <c r="F339" s="108" t="str">
        <f>IFERROR(IF(Loan_Not_Paid*Values_Entered,Principal,""), "")</f>
        <v/>
      </c>
      <c r="G339" s="108" t="str">
        <f>IFERROR(IF(Loan_Not_Paid*Values_Entered,Interest,""), "")</f>
        <v/>
      </c>
      <c r="H339" s="108" t="str">
        <f>IFERROR(IF(Loan_Not_Paid*Values_Entered,Ending_Balance,""), "")</f>
        <v/>
      </c>
    </row>
    <row r="340" spans="2:8" x14ac:dyDescent="0.35">
      <c r="B340" s="92" t="str">
        <f>IFERROR(IF(Loan_Not_Paid*Values_Entered,Payment_Number,""), "")</f>
        <v/>
      </c>
      <c r="C340" s="91" t="str">
        <f>IFERROR(IF(Loan_Not_Paid*Values_Entered,Payment_Date,""), "")</f>
        <v/>
      </c>
      <c r="D340" s="108" t="str">
        <f>IFERROR(IF(Loan_Not_Paid*Values_Entered,Beginning_Balance,""), "")</f>
        <v/>
      </c>
      <c r="E340" s="108" t="str">
        <f>IFERROR(IF(Loan_Not_Paid*Values_Entered,Monthly_Payment,""), "")</f>
        <v/>
      </c>
      <c r="F340" s="108" t="str">
        <f>IFERROR(IF(Loan_Not_Paid*Values_Entered,Principal,""), "")</f>
        <v/>
      </c>
      <c r="G340" s="108" t="str">
        <f>IFERROR(IF(Loan_Not_Paid*Values_Entered,Interest,""), "")</f>
        <v/>
      </c>
      <c r="H340" s="108" t="str">
        <f>IFERROR(IF(Loan_Not_Paid*Values_Entered,Ending_Balance,""), "")</f>
        <v/>
      </c>
    </row>
    <row r="341" spans="2:8" x14ac:dyDescent="0.35">
      <c r="B341" s="92" t="str">
        <f>IFERROR(IF(Loan_Not_Paid*Values_Entered,Payment_Number,""), "")</f>
        <v/>
      </c>
      <c r="C341" s="91" t="str">
        <f>IFERROR(IF(Loan_Not_Paid*Values_Entered,Payment_Date,""), "")</f>
        <v/>
      </c>
      <c r="D341" s="108" t="str">
        <f>IFERROR(IF(Loan_Not_Paid*Values_Entered,Beginning_Balance,""), "")</f>
        <v/>
      </c>
      <c r="E341" s="108" t="str">
        <f>IFERROR(IF(Loan_Not_Paid*Values_Entered,Monthly_Payment,""), "")</f>
        <v/>
      </c>
      <c r="F341" s="108" t="str">
        <f>IFERROR(IF(Loan_Not_Paid*Values_Entered,Principal,""), "")</f>
        <v/>
      </c>
      <c r="G341" s="108" t="str">
        <f>IFERROR(IF(Loan_Not_Paid*Values_Entered,Interest,""), "")</f>
        <v/>
      </c>
      <c r="H341" s="108" t="str">
        <f>IFERROR(IF(Loan_Not_Paid*Values_Entered,Ending_Balance,""), "")</f>
        <v/>
      </c>
    </row>
    <row r="342" spans="2:8" x14ac:dyDescent="0.35">
      <c r="B342" s="92" t="str">
        <f>IFERROR(IF(Loan_Not_Paid*Values_Entered,Payment_Number,""), "")</f>
        <v/>
      </c>
      <c r="C342" s="91" t="str">
        <f>IFERROR(IF(Loan_Not_Paid*Values_Entered,Payment_Date,""), "")</f>
        <v/>
      </c>
      <c r="D342" s="108" t="str">
        <f>IFERROR(IF(Loan_Not_Paid*Values_Entered,Beginning_Balance,""), "")</f>
        <v/>
      </c>
      <c r="E342" s="108" t="str">
        <f>IFERROR(IF(Loan_Not_Paid*Values_Entered,Monthly_Payment,""), "")</f>
        <v/>
      </c>
      <c r="F342" s="108" t="str">
        <f>IFERROR(IF(Loan_Not_Paid*Values_Entered,Principal,""), "")</f>
        <v/>
      </c>
      <c r="G342" s="108" t="str">
        <f>IFERROR(IF(Loan_Not_Paid*Values_Entered,Interest,""), "")</f>
        <v/>
      </c>
      <c r="H342" s="108" t="str">
        <f>IFERROR(IF(Loan_Not_Paid*Values_Entered,Ending_Balance,""), "")</f>
        <v/>
      </c>
    </row>
    <row r="343" spans="2:8" x14ac:dyDescent="0.35">
      <c r="B343" s="92" t="str">
        <f>IFERROR(IF(Loan_Not_Paid*Values_Entered,Payment_Number,""), "")</f>
        <v/>
      </c>
      <c r="C343" s="91" t="str">
        <f>IFERROR(IF(Loan_Not_Paid*Values_Entered,Payment_Date,""), "")</f>
        <v/>
      </c>
      <c r="D343" s="108" t="str">
        <f>IFERROR(IF(Loan_Not_Paid*Values_Entered,Beginning_Balance,""), "")</f>
        <v/>
      </c>
      <c r="E343" s="108" t="str">
        <f>IFERROR(IF(Loan_Not_Paid*Values_Entered,Monthly_Payment,""), "")</f>
        <v/>
      </c>
      <c r="F343" s="108" t="str">
        <f>IFERROR(IF(Loan_Not_Paid*Values_Entered,Principal,""), "")</f>
        <v/>
      </c>
      <c r="G343" s="108" t="str">
        <f>IFERROR(IF(Loan_Not_Paid*Values_Entered,Interest,""), "")</f>
        <v/>
      </c>
      <c r="H343" s="108" t="str">
        <f>IFERROR(IF(Loan_Not_Paid*Values_Entered,Ending_Balance,""), "")</f>
        <v/>
      </c>
    </row>
    <row r="344" spans="2:8" x14ac:dyDescent="0.35">
      <c r="B344" s="92" t="str">
        <f>IFERROR(IF(Loan_Not_Paid*Values_Entered,Payment_Number,""), "")</f>
        <v/>
      </c>
      <c r="C344" s="91" t="str">
        <f>IFERROR(IF(Loan_Not_Paid*Values_Entered,Payment_Date,""), "")</f>
        <v/>
      </c>
      <c r="D344" s="108" t="str">
        <f>IFERROR(IF(Loan_Not_Paid*Values_Entered,Beginning_Balance,""), "")</f>
        <v/>
      </c>
      <c r="E344" s="108" t="str">
        <f>IFERROR(IF(Loan_Not_Paid*Values_Entered,Monthly_Payment,""), "")</f>
        <v/>
      </c>
      <c r="F344" s="108" t="str">
        <f>IFERROR(IF(Loan_Not_Paid*Values_Entered,Principal,""), "")</f>
        <v/>
      </c>
      <c r="G344" s="108" t="str">
        <f>IFERROR(IF(Loan_Not_Paid*Values_Entered,Interest,""), "")</f>
        <v/>
      </c>
      <c r="H344" s="108" t="str">
        <f>IFERROR(IF(Loan_Not_Paid*Values_Entered,Ending_Balance,""), "")</f>
        <v/>
      </c>
    </row>
    <row r="345" spans="2:8" x14ac:dyDescent="0.35">
      <c r="B345" s="92" t="str">
        <f>IFERROR(IF(Loan_Not_Paid*Values_Entered,Payment_Number,""), "")</f>
        <v/>
      </c>
      <c r="C345" s="91" t="str">
        <f>IFERROR(IF(Loan_Not_Paid*Values_Entered,Payment_Date,""), "")</f>
        <v/>
      </c>
      <c r="D345" s="108" t="str">
        <f>IFERROR(IF(Loan_Not_Paid*Values_Entered,Beginning_Balance,""), "")</f>
        <v/>
      </c>
      <c r="E345" s="108" t="str">
        <f>IFERROR(IF(Loan_Not_Paid*Values_Entered,Monthly_Payment,""), "")</f>
        <v/>
      </c>
      <c r="F345" s="108" t="str">
        <f>IFERROR(IF(Loan_Not_Paid*Values_Entered,Principal,""), "")</f>
        <v/>
      </c>
      <c r="G345" s="108" t="str">
        <f>IFERROR(IF(Loan_Not_Paid*Values_Entered,Interest,""), "")</f>
        <v/>
      </c>
      <c r="H345" s="108" t="str">
        <f>IFERROR(IF(Loan_Not_Paid*Values_Entered,Ending_Balance,""), "")</f>
        <v/>
      </c>
    </row>
    <row r="346" spans="2:8" x14ac:dyDescent="0.35">
      <c r="B346" s="92" t="str">
        <f>IFERROR(IF(Loan_Not_Paid*Values_Entered,Payment_Number,""), "")</f>
        <v/>
      </c>
      <c r="C346" s="91" t="str">
        <f>IFERROR(IF(Loan_Not_Paid*Values_Entered,Payment_Date,""), "")</f>
        <v/>
      </c>
      <c r="D346" s="108" t="str">
        <f>IFERROR(IF(Loan_Not_Paid*Values_Entered,Beginning_Balance,""), "")</f>
        <v/>
      </c>
      <c r="E346" s="108" t="str">
        <f>IFERROR(IF(Loan_Not_Paid*Values_Entered,Monthly_Payment,""), "")</f>
        <v/>
      </c>
      <c r="F346" s="108" t="str">
        <f>IFERROR(IF(Loan_Not_Paid*Values_Entered,Principal,""), "")</f>
        <v/>
      </c>
      <c r="G346" s="108" t="str">
        <f>IFERROR(IF(Loan_Not_Paid*Values_Entered,Interest,""), "")</f>
        <v/>
      </c>
      <c r="H346" s="108" t="str">
        <f>IFERROR(IF(Loan_Not_Paid*Values_Entered,Ending_Balance,""), "")</f>
        <v/>
      </c>
    </row>
    <row r="347" spans="2:8" x14ac:dyDescent="0.35">
      <c r="B347" s="92" t="str">
        <f>IFERROR(IF(Loan_Not_Paid*Values_Entered,Payment_Number,""), "")</f>
        <v/>
      </c>
      <c r="C347" s="91" t="str">
        <f>IFERROR(IF(Loan_Not_Paid*Values_Entered,Payment_Date,""), "")</f>
        <v/>
      </c>
      <c r="D347" s="108" t="str">
        <f>IFERROR(IF(Loan_Not_Paid*Values_Entered,Beginning_Balance,""), "")</f>
        <v/>
      </c>
      <c r="E347" s="108" t="str">
        <f>IFERROR(IF(Loan_Not_Paid*Values_Entered,Monthly_Payment,""), "")</f>
        <v/>
      </c>
      <c r="F347" s="108" t="str">
        <f>IFERROR(IF(Loan_Not_Paid*Values_Entered,Principal,""), "")</f>
        <v/>
      </c>
      <c r="G347" s="108" t="str">
        <f>IFERROR(IF(Loan_Not_Paid*Values_Entered,Interest,""), "")</f>
        <v/>
      </c>
      <c r="H347" s="108" t="str">
        <f>IFERROR(IF(Loan_Not_Paid*Values_Entered,Ending_Balance,""), "")</f>
        <v/>
      </c>
    </row>
    <row r="348" spans="2:8" x14ac:dyDescent="0.35">
      <c r="B348" s="92" t="str">
        <f>IFERROR(IF(Loan_Not_Paid*Values_Entered,Payment_Number,""), "")</f>
        <v/>
      </c>
      <c r="C348" s="91" t="str">
        <f>IFERROR(IF(Loan_Not_Paid*Values_Entered,Payment_Date,""), "")</f>
        <v/>
      </c>
      <c r="D348" s="108" t="str">
        <f>IFERROR(IF(Loan_Not_Paid*Values_Entered,Beginning_Balance,""), "")</f>
        <v/>
      </c>
      <c r="E348" s="108" t="str">
        <f>IFERROR(IF(Loan_Not_Paid*Values_Entered,Monthly_Payment,""), "")</f>
        <v/>
      </c>
      <c r="F348" s="108" t="str">
        <f>IFERROR(IF(Loan_Not_Paid*Values_Entered,Principal,""), "")</f>
        <v/>
      </c>
      <c r="G348" s="108" t="str">
        <f>IFERROR(IF(Loan_Not_Paid*Values_Entered,Interest,""), "")</f>
        <v/>
      </c>
      <c r="H348" s="108" t="str">
        <f>IFERROR(IF(Loan_Not_Paid*Values_Entered,Ending_Balance,""), "")</f>
        <v/>
      </c>
    </row>
    <row r="349" spans="2:8" x14ac:dyDescent="0.35">
      <c r="B349" s="92" t="str">
        <f>IFERROR(IF(Loan_Not_Paid*Values_Entered,Payment_Number,""), "")</f>
        <v/>
      </c>
      <c r="C349" s="91" t="str">
        <f>IFERROR(IF(Loan_Not_Paid*Values_Entered,Payment_Date,""), "")</f>
        <v/>
      </c>
      <c r="D349" s="108" t="str">
        <f>IFERROR(IF(Loan_Not_Paid*Values_Entered,Beginning_Balance,""), "")</f>
        <v/>
      </c>
      <c r="E349" s="108" t="str">
        <f>IFERROR(IF(Loan_Not_Paid*Values_Entered,Monthly_Payment,""), "")</f>
        <v/>
      </c>
      <c r="F349" s="108" t="str">
        <f>IFERROR(IF(Loan_Not_Paid*Values_Entered,Principal,""), "")</f>
        <v/>
      </c>
      <c r="G349" s="108" t="str">
        <f>IFERROR(IF(Loan_Not_Paid*Values_Entered,Interest,""), "")</f>
        <v/>
      </c>
      <c r="H349" s="108" t="str">
        <f>IFERROR(IF(Loan_Not_Paid*Values_Entered,Ending_Balance,""), "")</f>
        <v/>
      </c>
    </row>
    <row r="350" spans="2:8" x14ac:dyDescent="0.35">
      <c r="B350" s="92" t="str">
        <f>IFERROR(IF(Loan_Not_Paid*Values_Entered,Payment_Number,""), "")</f>
        <v/>
      </c>
      <c r="C350" s="91" t="str">
        <f>IFERROR(IF(Loan_Not_Paid*Values_Entered,Payment_Date,""), "")</f>
        <v/>
      </c>
      <c r="D350" s="108" t="str">
        <f>IFERROR(IF(Loan_Not_Paid*Values_Entered,Beginning_Balance,""), "")</f>
        <v/>
      </c>
      <c r="E350" s="108" t="str">
        <f>IFERROR(IF(Loan_Not_Paid*Values_Entered,Monthly_Payment,""), "")</f>
        <v/>
      </c>
      <c r="F350" s="108" t="str">
        <f>IFERROR(IF(Loan_Not_Paid*Values_Entered,Principal,""), "")</f>
        <v/>
      </c>
      <c r="G350" s="108" t="str">
        <f>IFERROR(IF(Loan_Not_Paid*Values_Entered,Interest,""), "")</f>
        <v/>
      </c>
      <c r="H350" s="108" t="str">
        <f>IFERROR(IF(Loan_Not_Paid*Values_Entered,Ending_Balance,""), "")</f>
        <v/>
      </c>
    </row>
    <row r="351" spans="2:8" x14ac:dyDescent="0.35">
      <c r="B351" s="92" t="str">
        <f>IFERROR(IF(Loan_Not_Paid*Values_Entered,Payment_Number,""), "")</f>
        <v/>
      </c>
      <c r="C351" s="91" t="str">
        <f>IFERROR(IF(Loan_Not_Paid*Values_Entered,Payment_Date,""), "")</f>
        <v/>
      </c>
      <c r="D351" s="108" t="str">
        <f>IFERROR(IF(Loan_Not_Paid*Values_Entered,Beginning_Balance,""), "")</f>
        <v/>
      </c>
      <c r="E351" s="108" t="str">
        <f>IFERROR(IF(Loan_Not_Paid*Values_Entered,Monthly_Payment,""), "")</f>
        <v/>
      </c>
      <c r="F351" s="108" t="str">
        <f>IFERROR(IF(Loan_Not_Paid*Values_Entered,Principal,""), "")</f>
        <v/>
      </c>
      <c r="G351" s="108" t="str">
        <f>IFERROR(IF(Loan_Not_Paid*Values_Entered,Interest,""), "")</f>
        <v/>
      </c>
      <c r="H351" s="108" t="str">
        <f>IFERROR(IF(Loan_Not_Paid*Values_Entered,Ending_Balance,""), "")</f>
        <v/>
      </c>
    </row>
    <row r="352" spans="2:8" x14ac:dyDescent="0.35">
      <c r="B352" s="92" t="str">
        <f>IFERROR(IF(Loan_Not_Paid*Values_Entered,Payment_Number,""), "")</f>
        <v/>
      </c>
      <c r="C352" s="91" t="str">
        <f>IFERROR(IF(Loan_Not_Paid*Values_Entered,Payment_Date,""), "")</f>
        <v/>
      </c>
      <c r="D352" s="108" t="str">
        <f>IFERROR(IF(Loan_Not_Paid*Values_Entered,Beginning_Balance,""), "")</f>
        <v/>
      </c>
      <c r="E352" s="108" t="str">
        <f>IFERROR(IF(Loan_Not_Paid*Values_Entered,Monthly_Payment,""), "")</f>
        <v/>
      </c>
      <c r="F352" s="108" t="str">
        <f>IFERROR(IF(Loan_Not_Paid*Values_Entered,Principal,""), "")</f>
        <v/>
      </c>
      <c r="G352" s="108" t="str">
        <f>IFERROR(IF(Loan_Not_Paid*Values_Entered,Interest,""), "")</f>
        <v/>
      </c>
      <c r="H352" s="108" t="str">
        <f>IFERROR(IF(Loan_Not_Paid*Values_Entered,Ending_Balance,""), "")</f>
        <v/>
      </c>
    </row>
    <row r="353" spans="2:8" x14ac:dyDescent="0.35">
      <c r="B353" s="92" t="str">
        <f>IFERROR(IF(Loan_Not_Paid*Values_Entered,Payment_Number,""), "")</f>
        <v/>
      </c>
      <c r="C353" s="91" t="str">
        <f>IFERROR(IF(Loan_Not_Paid*Values_Entered,Payment_Date,""), "")</f>
        <v/>
      </c>
      <c r="D353" s="108" t="str">
        <f>IFERROR(IF(Loan_Not_Paid*Values_Entered,Beginning_Balance,""), "")</f>
        <v/>
      </c>
      <c r="E353" s="108" t="str">
        <f>IFERROR(IF(Loan_Not_Paid*Values_Entered,Monthly_Payment,""), "")</f>
        <v/>
      </c>
      <c r="F353" s="108" t="str">
        <f>IFERROR(IF(Loan_Not_Paid*Values_Entered,Principal,""), "")</f>
        <v/>
      </c>
      <c r="G353" s="108" t="str">
        <f>IFERROR(IF(Loan_Not_Paid*Values_Entered,Interest,""), "")</f>
        <v/>
      </c>
      <c r="H353" s="108" t="str">
        <f>IFERROR(IF(Loan_Not_Paid*Values_Entered,Ending_Balance,""), "")</f>
        <v/>
      </c>
    </row>
    <row r="354" spans="2:8" x14ac:dyDescent="0.35">
      <c r="B354" s="92" t="str">
        <f>IFERROR(IF(Loan_Not_Paid*Values_Entered,Payment_Number,""), "")</f>
        <v/>
      </c>
      <c r="C354" s="91" t="str">
        <f>IFERROR(IF(Loan_Not_Paid*Values_Entered,Payment_Date,""), "")</f>
        <v/>
      </c>
      <c r="D354" s="108" t="str">
        <f>IFERROR(IF(Loan_Not_Paid*Values_Entered,Beginning_Balance,""), "")</f>
        <v/>
      </c>
      <c r="E354" s="108" t="str">
        <f>IFERROR(IF(Loan_Not_Paid*Values_Entered,Monthly_Payment,""), "")</f>
        <v/>
      </c>
      <c r="F354" s="108" t="str">
        <f>IFERROR(IF(Loan_Not_Paid*Values_Entered,Principal,""), "")</f>
        <v/>
      </c>
      <c r="G354" s="108" t="str">
        <f>IFERROR(IF(Loan_Not_Paid*Values_Entered,Interest,""), "")</f>
        <v/>
      </c>
      <c r="H354" s="108" t="str">
        <f>IFERROR(IF(Loan_Not_Paid*Values_Entered,Ending_Balance,""), "")</f>
        <v/>
      </c>
    </row>
    <row r="355" spans="2:8" x14ac:dyDescent="0.35">
      <c r="B355" s="92" t="str">
        <f>IFERROR(IF(Loan_Not_Paid*Values_Entered,Payment_Number,""), "")</f>
        <v/>
      </c>
      <c r="C355" s="91" t="str">
        <f>IFERROR(IF(Loan_Not_Paid*Values_Entered,Payment_Date,""), "")</f>
        <v/>
      </c>
      <c r="D355" s="108" t="str">
        <f>IFERROR(IF(Loan_Not_Paid*Values_Entered,Beginning_Balance,""), "")</f>
        <v/>
      </c>
      <c r="E355" s="108" t="str">
        <f>IFERROR(IF(Loan_Not_Paid*Values_Entered,Monthly_Payment,""), "")</f>
        <v/>
      </c>
      <c r="F355" s="108" t="str">
        <f>IFERROR(IF(Loan_Not_Paid*Values_Entered,Principal,""), "")</f>
        <v/>
      </c>
      <c r="G355" s="108" t="str">
        <f>IFERROR(IF(Loan_Not_Paid*Values_Entered,Interest,""), "")</f>
        <v/>
      </c>
      <c r="H355" s="108" t="str">
        <f>IFERROR(IF(Loan_Not_Paid*Values_Entered,Ending_Balance,""), "")</f>
        <v/>
      </c>
    </row>
    <row r="356" spans="2:8" x14ac:dyDescent="0.35">
      <c r="B356" s="92" t="str">
        <f>IFERROR(IF(Loan_Not_Paid*Values_Entered,Payment_Number,""), "")</f>
        <v/>
      </c>
      <c r="C356" s="91" t="str">
        <f>IFERROR(IF(Loan_Not_Paid*Values_Entered,Payment_Date,""), "")</f>
        <v/>
      </c>
      <c r="D356" s="108" t="str">
        <f>IFERROR(IF(Loan_Not_Paid*Values_Entered,Beginning_Balance,""), "")</f>
        <v/>
      </c>
      <c r="E356" s="108" t="str">
        <f>IFERROR(IF(Loan_Not_Paid*Values_Entered,Monthly_Payment,""), "")</f>
        <v/>
      </c>
      <c r="F356" s="108" t="str">
        <f>IFERROR(IF(Loan_Not_Paid*Values_Entered,Principal,""), "")</f>
        <v/>
      </c>
      <c r="G356" s="108" t="str">
        <f>IFERROR(IF(Loan_Not_Paid*Values_Entered,Interest,""), "")</f>
        <v/>
      </c>
      <c r="H356" s="108" t="str">
        <f>IFERROR(IF(Loan_Not_Paid*Values_Entered,Ending_Balance,""), "")</f>
        <v/>
      </c>
    </row>
    <row r="357" spans="2:8" x14ac:dyDescent="0.35">
      <c r="B357" s="92" t="str">
        <f>IFERROR(IF(Loan_Not_Paid*Values_Entered,Payment_Number,""), "")</f>
        <v/>
      </c>
      <c r="C357" s="91" t="str">
        <f>IFERROR(IF(Loan_Not_Paid*Values_Entered,Payment_Date,""), "")</f>
        <v/>
      </c>
      <c r="D357" s="108" t="str">
        <f>IFERROR(IF(Loan_Not_Paid*Values_Entered,Beginning_Balance,""), "")</f>
        <v/>
      </c>
      <c r="E357" s="108" t="str">
        <f>IFERROR(IF(Loan_Not_Paid*Values_Entered,Monthly_Payment,""), "")</f>
        <v/>
      </c>
      <c r="F357" s="108" t="str">
        <f>IFERROR(IF(Loan_Not_Paid*Values_Entered,Principal,""), "")</f>
        <v/>
      </c>
      <c r="G357" s="108" t="str">
        <f>IFERROR(IF(Loan_Not_Paid*Values_Entered,Interest,""), "")</f>
        <v/>
      </c>
      <c r="H357" s="108" t="str">
        <f>IFERROR(IF(Loan_Not_Paid*Values_Entered,Ending_Balance,""), "")</f>
        <v/>
      </c>
    </row>
    <row r="358" spans="2:8" x14ac:dyDescent="0.35">
      <c r="B358" s="92" t="str">
        <f>IFERROR(IF(Loan_Not_Paid*Values_Entered,Payment_Number,""), "")</f>
        <v/>
      </c>
      <c r="C358" s="91" t="str">
        <f>IFERROR(IF(Loan_Not_Paid*Values_Entered,Payment_Date,""), "")</f>
        <v/>
      </c>
      <c r="D358" s="108" t="str">
        <f>IFERROR(IF(Loan_Not_Paid*Values_Entered,Beginning_Balance,""), "")</f>
        <v/>
      </c>
      <c r="E358" s="108" t="str">
        <f>IFERROR(IF(Loan_Not_Paid*Values_Entered,Monthly_Payment,""), "")</f>
        <v/>
      </c>
      <c r="F358" s="108" t="str">
        <f>IFERROR(IF(Loan_Not_Paid*Values_Entered,Principal,""), "")</f>
        <v/>
      </c>
      <c r="G358" s="108" t="str">
        <f>IFERROR(IF(Loan_Not_Paid*Values_Entered,Interest,""), "")</f>
        <v/>
      </c>
      <c r="H358" s="108" t="str">
        <f>IFERROR(IF(Loan_Not_Paid*Values_Entered,Ending_Balance,""), "")</f>
        <v/>
      </c>
    </row>
    <row r="359" spans="2:8" x14ac:dyDescent="0.35">
      <c r="B359" s="92" t="str">
        <f>IFERROR(IF(Loan_Not_Paid*Values_Entered,Payment_Number,""), "")</f>
        <v/>
      </c>
      <c r="C359" s="91" t="str">
        <f>IFERROR(IF(Loan_Not_Paid*Values_Entered,Payment_Date,""), "")</f>
        <v/>
      </c>
      <c r="D359" s="108" t="str">
        <f>IFERROR(IF(Loan_Not_Paid*Values_Entered,Beginning_Balance,""), "")</f>
        <v/>
      </c>
      <c r="E359" s="108" t="str">
        <f>IFERROR(IF(Loan_Not_Paid*Values_Entered,Monthly_Payment,""), "")</f>
        <v/>
      </c>
      <c r="F359" s="108" t="str">
        <f>IFERROR(IF(Loan_Not_Paid*Values_Entered,Principal,""), "")</f>
        <v/>
      </c>
      <c r="G359" s="108" t="str">
        <f>IFERROR(IF(Loan_Not_Paid*Values_Entered,Interest,""), "")</f>
        <v/>
      </c>
      <c r="H359" s="108" t="str">
        <f>IFERROR(IF(Loan_Not_Paid*Values_Entered,Ending_Balance,""), "")</f>
        <v/>
      </c>
    </row>
    <row r="360" spans="2:8" x14ac:dyDescent="0.35">
      <c r="B360" s="92" t="str">
        <f>IFERROR(IF(Loan_Not_Paid*Values_Entered,Payment_Number,""), "")</f>
        <v/>
      </c>
      <c r="C360" s="91" t="str">
        <f>IFERROR(IF(Loan_Not_Paid*Values_Entered,Payment_Date,""), "")</f>
        <v/>
      </c>
      <c r="D360" s="108" t="str">
        <f>IFERROR(IF(Loan_Not_Paid*Values_Entered,Beginning_Balance,""), "")</f>
        <v/>
      </c>
      <c r="E360" s="108" t="str">
        <f>IFERROR(IF(Loan_Not_Paid*Values_Entered,Monthly_Payment,""), "")</f>
        <v/>
      </c>
      <c r="F360" s="108" t="str">
        <f>IFERROR(IF(Loan_Not_Paid*Values_Entered,Principal,""), "")</f>
        <v/>
      </c>
      <c r="G360" s="108" t="str">
        <f>IFERROR(IF(Loan_Not_Paid*Values_Entered,Interest,""), "")</f>
        <v/>
      </c>
      <c r="H360" s="108" t="str">
        <f>IFERROR(IF(Loan_Not_Paid*Values_Entered,Ending_Balance,""), "")</f>
        <v/>
      </c>
    </row>
    <row r="361" spans="2:8" x14ac:dyDescent="0.35">
      <c r="B361" s="92" t="str">
        <f>IFERROR(IF(Loan_Not_Paid*Values_Entered,Payment_Number,""), "")</f>
        <v/>
      </c>
      <c r="C361" s="91" t="str">
        <f>IFERROR(IF(Loan_Not_Paid*Values_Entered,Payment_Date,""), "")</f>
        <v/>
      </c>
      <c r="D361" s="108" t="str">
        <f>IFERROR(IF(Loan_Not_Paid*Values_Entered,Beginning_Balance,""), "")</f>
        <v/>
      </c>
      <c r="E361" s="108" t="str">
        <f>IFERROR(IF(Loan_Not_Paid*Values_Entered,Monthly_Payment,""), "")</f>
        <v/>
      </c>
      <c r="F361" s="108" t="str">
        <f>IFERROR(IF(Loan_Not_Paid*Values_Entered,Principal,""), "")</f>
        <v/>
      </c>
      <c r="G361" s="108" t="str">
        <f>IFERROR(IF(Loan_Not_Paid*Values_Entered,Interest,""), "")</f>
        <v/>
      </c>
      <c r="H361" s="108" t="str">
        <f>IFERROR(IF(Loan_Not_Paid*Values_Entered,Ending_Balance,""), "")</f>
        <v/>
      </c>
    </row>
    <row r="362" spans="2:8" x14ac:dyDescent="0.35">
      <c r="B362" s="92" t="str">
        <f>IFERROR(IF(Loan_Not_Paid*Values_Entered,Payment_Number,""), "")</f>
        <v/>
      </c>
      <c r="C362" s="91" t="str">
        <f>IFERROR(IF(Loan_Not_Paid*Values_Entered,Payment_Date,""), "")</f>
        <v/>
      </c>
      <c r="D362" s="108" t="str">
        <f>IFERROR(IF(Loan_Not_Paid*Values_Entered,Beginning_Balance,""), "")</f>
        <v/>
      </c>
      <c r="E362" s="108" t="str">
        <f>IFERROR(IF(Loan_Not_Paid*Values_Entered,Monthly_Payment,""), "")</f>
        <v/>
      </c>
      <c r="F362" s="108" t="str">
        <f>IFERROR(IF(Loan_Not_Paid*Values_Entered,Principal,""), "")</f>
        <v/>
      </c>
      <c r="G362" s="108" t="str">
        <f>IFERROR(IF(Loan_Not_Paid*Values_Entered,Interest,""), "")</f>
        <v/>
      </c>
      <c r="H362" s="108" t="str">
        <f>IFERROR(IF(Loan_Not_Paid*Values_Entered,Ending_Balance,""), "")</f>
        <v/>
      </c>
    </row>
    <row r="363" spans="2:8" x14ac:dyDescent="0.35">
      <c r="B363" s="92" t="str">
        <f>IFERROR(IF(Loan_Not_Paid*Values_Entered,Payment_Number,""), "")</f>
        <v/>
      </c>
      <c r="C363" s="91" t="str">
        <f>IFERROR(IF(Loan_Not_Paid*Values_Entered,Payment_Date,""), "")</f>
        <v/>
      </c>
      <c r="D363" s="108" t="str">
        <f>IFERROR(IF(Loan_Not_Paid*Values_Entered,Beginning_Balance,""), "")</f>
        <v/>
      </c>
      <c r="E363" s="108" t="str">
        <f>IFERROR(IF(Loan_Not_Paid*Values_Entered,Monthly_Payment,""), "")</f>
        <v/>
      </c>
      <c r="F363" s="108" t="str">
        <f>IFERROR(IF(Loan_Not_Paid*Values_Entered,Principal,""), "")</f>
        <v/>
      </c>
      <c r="G363" s="108" t="str">
        <f>IFERROR(IF(Loan_Not_Paid*Values_Entered,Interest,""), "")</f>
        <v/>
      </c>
      <c r="H363" s="108" t="str">
        <f>IFERROR(IF(Loan_Not_Paid*Values_Entered,Ending_Balance,""), "")</f>
        <v/>
      </c>
    </row>
    <row r="364" spans="2:8" x14ac:dyDescent="0.35">
      <c r="B364" s="92" t="str">
        <f>IFERROR(IF(Loan_Not_Paid*Values_Entered,Payment_Number,""), "")</f>
        <v/>
      </c>
      <c r="C364" s="91" t="str">
        <f>IFERROR(IF(Loan_Not_Paid*Values_Entered,Payment_Date,""), "")</f>
        <v/>
      </c>
      <c r="D364" s="108" t="str">
        <f>IFERROR(IF(Loan_Not_Paid*Values_Entered,Beginning_Balance,""), "")</f>
        <v/>
      </c>
      <c r="E364" s="108" t="str">
        <f>IFERROR(IF(Loan_Not_Paid*Values_Entered,Monthly_Payment,""), "")</f>
        <v/>
      </c>
      <c r="F364" s="108" t="str">
        <f>IFERROR(IF(Loan_Not_Paid*Values_Entered,Principal,""), "")</f>
        <v/>
      </c>
      <c r="G364" s="108" t="str">
        <f>IFERROR(IF(Loan_Not_Paid*Values_Entered,Interest,""), "")</f>
        <v/>
      </c>
      <c r="H364" s="108" t="str">
        <f>IFERROR(IF(Loan_Not_Paid*Values_Entered,Ending_Balance,""), "")</f>
        <v/>
      </c>
    </row>
    <row r="365" spans="2:8" x14ac:dyDescent="0.35">
      <c r="B365" s="92" t="str">
        <f>IFERROR(IF(Loan_Not_Paid*Values_Entered,Payment_Number,""), "")</f>
        <v/>
      </c>
      <c r="C365" s="91" t="str">
        <f>IFERROR(IF(Loan_Not_Paid*Values_Entered,Payment_Date,""), "")</f>
        <v/>
      </c>
      <c r="D365" s="108" t="str">
        <f>IFERROR(IF(Loan_Not_Paid*Values_Entered,Beginning_Balance,""), "")</f>
        <v/>
      </c>
      <c r="E365" s="108" t="str">
        <f>IFERROR(IF(Loan_Not_Paid*Values_Entered,Monthly_Payment,""), "")</f>
        <v/>
      </c>
      <c r="F365" s="108" t="str">
        <f>IFERROR(IF(Loan_Not_Paid*Values_Entered,Principal,""), "")</f>
        <v/>
      </c>
      <c r="G365" s="108" t="str">
        <f>IFERROR(IF(Loan_Not_Paid*Values_Entered,Interest,""), "")</f>
        <v/>
      </c>
      <c r="H365" s="108" t="str">
        <f>IFERROR(IF(Loan_Not_Paid*Values_Entered,Ending_Balance,""), "")</f>
        <v/>
      </c>
    </row>
    <row r="366" spans="2:8" x14ac:dyDescent="0.35">
      <c r="B366" s="92" t="str">
        <f>IFERROR(IF(Loan_Not_Paid*Values_Entered,Payment_Number,""), "")</f>
        <v/>
      </c>
      <c r="C366" s="91" t="str">
        <f>IFERROR(IF(Loan_Not_Paid*Values_Entered,Payment_Date,""), "")</f>
        <v/>
      </c>
      <c r="D366" s="108" t="str">
        <f>IFERROR(IF(Loan_Not_Paid*Values_Entered,Beginning_Balance,""), "")</f>
        <v/>
      </c>
      <c r="E366" s="108" t="str">
        <f>IFERROR(IF(Loan_Not_Paid*Values_Entered,Monthly_Payment,""), "")</f>
        <v/>
      </c>
      <c r="F366" s="108" t="str">
        <f>IFERROR(IF(Loan_Not_Paid*Values_Entered,Principal,""), "")</f>
        <v/>
      </c>
      <c r="G366" s="108" t="str">
        <f>IFERROR(IF(Loan_Not_Paid*Values_Entered,Interest,""), "")</f>
        <v/>
      </c>
      <c r="H366" s="108" t="str">
        <f>IFERROR(IF(Loan_Not_Paid*Values_Entered,Ending_Balance,""), "")</f>
        <v/>
      </c>
    </row>
    <row r="367" spans="2:8" x14ac:dyDescent="0.35">
      <c r="B367" s="92" t="str">
        <f>IFERROR(IF(Loan_Not_Paid*Values_Entered,Payment_Number,""), "")</f>
        <v/>
      </c>
      <c r="C367" s="91" t="str">
        <f>IFERROR(IF(Loan_Not_Paid*Values_Entered,Payment_Date,""), "")</f>
        <v/>
      </c>
      <c r="D367" s="108" t="str">
        <f>IFERROR(IF(Loan_Not_Paid*Values_Entered,Beginning_Balance,""), "")</f>
        <v/>
      </c>
      <c r="E367" s="108" t="str">
        <f>IFERROR(IF(Loan_Not_Paid*Values_Entered,Monthly_Payment,""), "")</f>
        <v/>
      </c>
      <c r="F367" s="108" t="str">
        <f>IFERROR(IF(Loan_Not_Paid*Values_Entered,Principal,""), "")</f>
        <v/>
      </c>
      <c r="G367" s="108" t="str">
        <f>IFERROR(IF(Loan_Not_Paid*Values_Entered,Interest,""), "")</f>
        <v/>
      </c>
      <c r="H367" s="108" t="str">
        <f>IFERROR(IF(Loan_Not_Paid*Values_Entered,Ending_Balance,""), "")</f>
        <v/>
      </c>
    </row>
    <row r="368" spans="2:8" x14ac:dyDescent="0.35">
      <c r="B368" s="92" t="str">
        <f>IFERROR(IF(Loan_Not_Paid*Values_Entered,Payment_Number,""), "")</f>
        <v/>
      </c>
      <c r="C368" s="91" t="str">
        <f>IFERROR(IF(Loan_Not_Paid*Values_Entered,Payment_Date,""), "")</f>
        <v/>
      </c>
      <c r="D368" s="108" t="str">
        <f>IFERROR(IF(Loan_Not_Paid*Values_Entered,Beginning_Balance,""), "")</f>
        <v/>
      </c>
      <c r="E368" s="108" t="str">
        <f>IFERROR(IF(Loan_Not_Paid*Values_Entered,Monthly_Payment,""), "")</f>
        <v/>
      </c>
      <c r="F368" s="108" t="str">
        <f>IFERROR(IF(Loan_Not_Paid*Values_Entered,Principal,""), "")</f>
        <v/>
      </c>
      <c r="G368" s="108" t="str">
        <f>IFERROR(IF(Loan_Not_Paid*Values_Entered,Interest,""), "")</f>
        <v/>
      </c>
      <c r="H368" s="108" t="str">
        <f>IFERROR(IF(Loan_Not_Paid*Values_Entered,Ending_Balance,""), "")</f>
        <v/>
      </c>
    </row>
    <row r="369" spans="2:8" x14ac:dyDescent="0.35">
      <c r="B369" s="92" t="str">
        <f>IFERROR(IF(Loan_Not_Paid*Values_Entered,Payment_Number,""), "")</f>
        <v/>
      </c>
      <c r="C369" s="91" t="str">
        <f>IFERROR(IF(Loan_Not_Paid*Values_Entered,Payment_Date,""), "")</f>
        <v/>
      </c>
      <c r="D369" s="108" t="str">
        <f>IFERROR(IF(Loan_Not_Paid*Values_Entered,Beginning_Balance,""), "")</f>
        <v/>
      </c>
      <c r="E369" s="108" t="str">
        <f>IFERROR(IF(Loan_Not_Paid*Values_Entered,Monthly_Payment,""), "")</f>
        <v/>
      </c>
      <c r="F369" s="108" t="str">
        <f>IFERROR(IF(Loan_Not_Paid*Values_Entered,Principal,""), "")</f>
        <v/>
      </c>
      <c r="G369" s="108" t="str">
        <f>IFERROR(IF(Loan_Not_Paid*Values_Entered,Interest,""), "")</f>
        <v/>
      </c>
      <c r="H369" s="108" t="str">
        <f>IFERROR(IF(Loan_Not_Paid*Values_Entered,Ending_Balance,""), "")</f>
        <v/>
      </c>
    </row>
    <row r="370" spans="2:8" x14ac:dyDescent="0.35">
      <c r="B370" s="92" t="str">
        <f>IFERROR(IF(Loan_Not_Paid*Values_Entered,Payment_Number,""), "")</f>
        <v/>
      </c>
      <c r="C370" s="91" t="str">
        <f>IFERROR(IF(Loan_Not_Paid*Values_Entered,Payment_Date,""), "")</f>
        <v/>
      </c>
      <c r="D370" s="108" t="str">
        <f>IFERROR(IF(Loan_Not_Paid*Values_Entered,Beginning_Balance,""), "")</f>
        <v/>
      </c>
      <c r="E370" s="108" t="str">
        <f>IFERROR(IF(Loan_Not_Paid*Values_Entered,Monthly_Payment,""), "")</f>
        <v/>
      </c>
      <c r="F370" s="108" t="str">
        <f>IFERROR(IF(Loan_Not_Paid*Values_Entered,Principal,""), "")</f>
        <v/>
      </c>
      <c r="G370" s="108" t="str">
        <f>IFERROR(IF(Loan_Not_Paid*Values_Entered,Interest,""), "")</f>
        <v/>
      </c>
      <c r="H370" s="108" t="str">
        <f>IFERROR(IF(Loan_Not_Paid*Values_Entered,Ending_Balance,""), "")</f>
        <v/>
      </c>
    </row>
    <row r="371" spans="2:8" x14ac:dyDescent="0.35">
      <c r="B371" s="92" t="str">
        <f>IFERROR(IF(Loan_Not_Paid*Values_Entered,Payment_Number,""), "")</f>
        <v/>
      </c>
      <c r="C371" s="91" t="str">
        <f>IFERROR(IF(Loan_Not_Paid*Values_Entered,Payment_Date,""), "")</f>
        <v/>
      </c>
      <c r="D371" s="108" t="str">
        <f>IFERROR(IF(Loan_Not_Paid*Values_Entered,Beginning_Balance,""), "")</f>
        <v/>
      </c>
      <c r="E371" s="108" t="str">
        <f>IFERROR(IF(Loan_Not_Paid*Values_Entered,Monthly_Payment,""), "")</f>
        <v/>
      </c>
      <c r="F371" s="108" t="str">
        <f>IFERROR(IF(Loan_Not_Paid*Values_Entered,Principal,""), "")</f>
        <v/>
      </c>
      <c r="G371" s="108" t="str">
        <f>IFERROR(IF(Loan_Not_Paid*Values_Entered,Interest,""), "")</f>
        <v/>
      </c>
      <c r="H371" s="108" t="str">
        <f>IFERROR(IF(Loan_Not_Paid*Values_Entered,Ending_Balance,""), "")</f>
        <v/>
      </c>
    </row>
    <row r="372" spans="2:8" x14ac:dyDescent="0.35">
      <c r="B372" s="92" t="str">
        <f>IFERROR(IF(Loan_Not_Paid*Values_Entered,Payment_Number,""), "")</f>
        <v/>
      </c>
      <c r="C372" s="91" t="str">
        <f>IFERROR(IF(Loan_Not_Paid*Values_Entered,Payment_Date,""), "")</f>
        <v/>
      </c>
      <c r="D372" s="108" t="str">
        <f>IFERROR(IF(Loan_Not_Paid*Values_Entered,Beginning_Balance,""), "")</f>
        <v/>
      </c>
      <c r="E372" s="108" t="str">
        <f>IFERROR(IF(Loan_Not_Paid*Values_Entered,Monthly_Payment,""), "")</f>
        <v/>
      </c>
      <c r="F372" s="108" t="str">
        <f>IFERROR(IF(Loan_Not_Paid*Values_Entered,Principal,""), "")</f>
        <v/>
      </c>
      <c r="G372" s="108" t="str">
        <f>IFERROR(IF(Loan_Not_Paid*Values_Entered,Interest,""), "")</f>
        <v/>
      </c>
      <c r="H372" s="108" t="str">
        <f>IFERROR(IF(Loan_Not_Paid*Values_Entered,Ending_Balance,""), "")</f>
        <v/>
      </c>
    </row>
  </sheetData>
  <mergeCells count="8">
    <mergeCell ref="B8:D8"/>
    <mergeCell ref="B9:D9"/>
    <mergeCell ref="B10:D10"/>
    <mergeCell ref="B11:D11"/>
    <mergeCell ref="B3:D3"/>
    <mergeCell ref="B4:D4"/>
    <mergeCell ref="B5:D5"/>
    <mergeCell ref="B6:D6"/>
  </mergeCells>
  <conditionalFormatting sqref="C13:G372">
    <cfRule type="expression" dxfId="62" priority="1" stopIfTrue="1">
      <formula>NOT(Loan_Not_Paid)</formula>
    </cfRule>
    <cfRule type="expression" dxfId="61" priority="2" stopIfTrue="1">
      <formula>IF(ROW(C13)=Last_Row,TRUE,FALSE)</formula>
    </cfRule>
  </conditionalFormatting>
  <conditionalFormatting sqref="B13:B372">
    <cfRule type="expression" dxfId="60" priority="3" stopIfTrue="1">
      <formula>NOT(Loan_Not_Paid)</formula>
    </cfRule>
    <cfRule type="expression" dxfId="59" priority="4" stopIfTrue="1">
      <formula>IF(ROW(B13)=Last_Row,TRUE,FALSE)</formula>
    </cfRule>
  </conditionalFormatting>
  <conditionalFormatting sqref="H13:H372">
    <cfRule type="expression" dxfId="58" priority="5" stopIfTrue="1">
      <formula>NOT(Loan_Not_Paid)</formula>
    </cfRule>
    <cfRule type="expression" dxfId="57" priority="6" stopIfTrue="1">
      <formula>IF(ROW(H13)=Last_Row,TRUE,FALSE)</formula>
    </cfRule>
  </conditionalFormatting>
  <dataValidations count="26">
    <dataValidation allowBlank="1" showInputMessage="1" showErrorMessage="1" prompt="Enter Annual interest rate in this cell" sqref="E4" xr:uid="{00000000-0002-0000-0000-000019000000}"/>
    <dataValidation allowBlank="1" showInputMessage="1" showErrorMessage="1" prompt="Ending Balance is automatically updated in this column under this heading" sqref="H12" xr:uid="{00000000-0002-0000-0000-000018000000}"/>
    <dataValidation allowBlank="1" showInputMessage="1" showErrorMessage="1" prompt="Interest amount is automatically updated in this column under this heading" sqref="G12" xr:uid="{00000000-0002-0000-0000-000017000000}"/>
    <dataValidation allowBlank="1" showInputMessage="1" showErrorMessage="1" prompt="Principal amount is automatically updated in this column under this heading" sqref="F12" xr:uid="{00000000-0002-0000-0000-000016000000}"/>
    <dataValidation allowBlank="1" showInputMessage="1" showErrorMessage="1" prompt="Payment amount is automatically calculated in this column under this heading" sqref="E12" xr:uid="{00000000-0002-0000-0000-000015000000}"/>
    <dataValidation allowBlank="1" showInputMessage="1" showErrorMessage="1" prompt="Beginning Balance is automatically calculated in this column under this heading" sqref="D12" xr:uid="{00000000-0002-0000-0000-000014000000}"/>
    <dataValidation allowBlank="1" showInputMessage="1" showErrorMessage="1" prompt="Payment Date is automatically updated in this column under this heading" sqref="C12" xr:uid="{00000000-0002-0000-0000-000013000000}"/>
    <dataValidation allowBlank="1" showInputMessage="1" showErrorMessage="1" prompt="Payment Number is automatically updated in this column under this heading" sqref="B12" xr:uid="{00000000-0002-0000-0000-000012000000}"/>
    <dataValidation allowBlank="1" showInputMessage="1" showErrorMessage="1" prompt="Enter values in cells E3 through E6 for each description in column B. Values in cells E8 through E11 are automatically calculated" sqref="E2" xr:uid="{00000000-0002-0000-0000-000011000000}"/>
    <dataValidation allowBlank="1" showInputMessage="1" showErrorMessage="1" prompt="Total cost of loan is automatically calculated in this cell" sqref="E11" xr:uid="{00000000-0002-0000-0000-000010000000}"/>
    <dataValidation allowBlank="1" showInputMessage="1" showErrorMessage="1" prompt="Total cost of loan is automatically calculated in cell at right" sqref="B11:D11" xr:uid="{00000000-0002-0000-0000-00000F000000}"/>
    <dataValidation allowBlank="1" showInputMessage="1" showErrorMessage="1" prompt="Total interest is automatically calculated in this cell" sqref="E10" xr:uid="{00000000-0002-0000-0000-00000E000000}"/>
    <dataValidation allowBlank="1" showInputMessage="1" showErrorMessage="1" prompt="Total interest is automatically calculated in cell at right" sqref="B10:D10" xr:uid="{00000000-0002-0000-0000-00000D000000}"/>
    <dataValidation allowBlank="1" showInputMessage="1" showErrorMessage="1" prompt="Number of payments is automatically calculated in this cell" sqref="E9" xr:uid="{00000000-0002-0000-0000-00000C000000}"/>
    <dataValidation allowBlank="1" showInputMessage="1" showErrorMessage="1" prompt="Number of payments is automatically calculated in cell at right" sqref="B9:D9" xr:uid="{00000000-0002-0000-0000-00000B000000}"/>
    <dataValidation allowBlank="1" showInputMessage="1" showErrorMessage="1" prompt="Monthly payment is automatically calculated in this cell" sqref="E8" xr:uid="{00000000-0002-0000-0000-00000A000000}"/>
    <dataValidation allowBlank="1" showInputMessage="1" showErrorMessage="1" prompt="Monthly payment is automatically calculated in cell at right" sqref="B8:D8" xr:uid="{00000000-0002-0000-0000-000009000000}"/>
    <dataValidation allowBlank="1" showInputMessage="1" showErrorMessage="1" prompt="Enter Start date of loan in this cell" sqref="E6" xr:uid="{00000000-0002-0000-0000-000008000000}"/>
    <dataValidation allowBlank="1" showInputMessage="1" showErrorMessage="1" prompt="Enter Start date of loan in cell at right" sqref="B6:D6" xr:uid="{00000000-0002-0000-0000-000007000000}"/>
    <dataValidation allowBlank="1" showInputMessage="1" showErrorMessage="1" prompt="Enter Loan period in years in this cell" sqref="E5" xr:uid="{00000000-0002-0000-0000-000006000000}"/>
    <dataValidation allowBlank="1" showInputMessage="1" showErrorMessage="1" prompt="Enter Loan period in years in cell at right" sqref="B5:D5" xr:uid="{00000000-0002-0000-0000-000005000000}"/>
    <dataValidation allowBlank="1" showInputMessage="1" showErrorMessage="1" prompt="Enter Annual interest rate in cell at right" sqref="B4:D4" xr:uid="{00000000-0002-0000-0000-000004000000}"/>
    <dataValidation allowBlank="1" showInputMessage="1" showErrorMessage="1" prompt="Enter Loan amount in this cell" sqref="E3" xr:uid="{00000000-0002-0000-0000-000003000000}"/>
    <dataValidation allowBlank="1" showInputMessage="1" showErrorMessage="1" prompt="Enter Loan amount in cell at right" sqref="B3:D3" xr:uid="{00000000-0002-0000-0000-000002000000}"/>
    <dataValidation allowBlank="1" showInputMessage="1" showErrorMessage="1" prompt="Title of this worksheet is in this cell. Enter Loan values in cells E3 through E6. Loan summary in cells E8 through E11 and Loan table are automatically updated" sqref="B1" xr:uid="{00000000-0002-0000-0000-000001000000}"/>
    <dataValidation allowBlank="1" showInputMessage="1" showErrorMessage="1" prompt="Create a loan repayment schedule using this Loan calculator and amortization worksheet. Total interest and total payments are automatically calculated" sqref="A1" xr:uid="{00000000-0002-0000-0000-000000000000}"/>
  </dataValidations>
  <printOptions horizontalCentered="1"/>
  <pageMargins left="0.5" right="0.5" top="1" bottom="1" header="0.5" footer="0.5"/>
  <pageSetup fitToHeight="0" orientation="portrait" r:id="rId1"/>
  <headerFooter differentFirst="1">
    <oddFooter>Page &amp;P of &amp;N</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A00C-2CBC-4EB3-955A-64A2D8D1F888}">
  <sheetPr>
    <tabColor theme="3"/>
    <pageSetUpPr fitToPage="1"/>
  </sheetPr>
  <dimension ref="B1:K372"/>
  <sheetViews>
    <sheetView showGridLines="0" topLeftCell="A10" zoomScaleNormal="100" workbookViewId="0">
      <selection activeCell="G23" sqref="G23"/>
    </sheetView>
  </sheetViews>
  <sheetFormatPr defaultColWidth="9.1796875" defaultRowHeight="14.5" x14ac:dyDescent="0.35"/>
  <cols>
    <col min="1" max="1" width="3" style="90" customWidth="1"/>
    <col min="2" max="2" width="6.54296875" style="90" customWidth="1"/>
    <col min="3" max="3" width="15.54296875" style="90" customWidth="1"/>
    <col min="4" max="4" width="19" style="90" customWidth="1"/>
    <col min="5" max="8" width="15.54296875" style="90" customWidth="1"/>
    <col min="9" max="9" width="3" style="90" customWidth="1"/>
    <col min="10" max="16384" width="9.1796875" style="90"/>
  </cols>
  <sheetData>
    <row r="1" spans="2:11" ht="30" customHeight="1" x14ac:dyDescent="0.5">
      <c r="B1" s="104" t="s">
        <v>161</v>
      </c>
      <c r="C1" s="103"/>
      <c r="D1" s="103"/>
      <c r="E1" s="103"/>
      <c r="F1" s="103"/>
      <c r="G1" s="103"/>
      <c r="H1" s="103"/>
    </row>
    <row r="2" spans="2:11" ht="30" customHeight="1" x14ac:dyDescent="0.35">
      <c r="C2" s="102"/>
      <c r="D2" s="102"/>
      <c r="E2" s="101" t="s">
        <v>160</v>
      </c>
    </row>
    <row r="3" spans="2:11" x14ac:dyDescent="0.35">
      <c r="B3" s="285" t="s">
        <v>159</v>
      </c>
      <c r="C3" s="285"/>
      <c r="D3" s="286"/>
      <c r="E3" s="100">
        <f>'Assumptions &amp; Targets'!F110</f>
        <v>0</v>
      </c>
      <c r="G3" s="90" t="s">
        <v>239</v>
      </c>
      <c r="H3" s="90">
        <f>YEAR(Loan_Start)</f>
        <v>1900</v>
      </c>
    </row>
    <row r="4" spans="2:11" x14ac:dyDescent="0.35">
      <c r="B4" s="283" t="s">
        <v>158</v>
      </c>
      <c r="C4" s="283"/>
      <c r="D4" s="287"/>
      <c r="E4" s="99">
        <f>'Assumptions &amp; Targets'!G110</f>
        <v>0</v>
      </c>
      <c r="G4" s="90" t="s">
        <v>238</v>
      </c>
      <c r="H4" s="90">
        <f>MONTH(Loan_Start)</f>
        <v>1</v>
      </c>
    </row>
    <row r="5" spans="2:11" x14ac:dyDescent="0.35">
      <c r="B5" s="283" t="s">
        <v>157</v>
      </c>
      <c r="C5" s="283"/>
      <c r="D5" s="287"/>
      <c r="E5" s="98">
        <f>'Assumptions &amp; Targets'!E110</f>
        <v>0</v>
      </c>
      <c r="G5"/>
    </row>
    <row r="6" spans="2:11" x14ac:dyDescent="0.35">
      <c r="B6" s="283" t="s">
        <v>156</v>
      </c>
      <c r="C6" s="283"/>
      <c r="D6" s="287"/>
      <c r="E6" s="97">
        <f>'Assumptions &amp; Targets'!D110</f>
        <v>0</v>
      </c>
      <c r="G6"/>
    </row>
    <row r="7" spans="2:11" x14ac:dyDescent="0.35">
      <c r="B7" s="96"/>
      <c r="C7" s="96"/>
      <c r="D7" s="96"/>
    </row>
    <row r="8" spans="2:11" x14ac:dyDescent="0.35">
      <c r="B8" s="283" t="s">
        <v>155</v>
      </c>
      <c r="C8" s="283"/>
      <c r="D8" s="284"/>
      <c r="E8" s="94" t="str">
        <f>IFERROR(IF(Values_Entered,Monthly_Payment,""), "")</f>
        <v/>
      </c>
    </row>
    <row r="9" spans="2:11" x14ac:dyDescent="0.35">
      <c r="B9" s="283" t="s">
        <v>154</v>
      </c>
      <c r="C9" s="283"/>
      <c r="D9" s="284"/>
      <c r="E9" s="95">
        <f>12*Loan_Years</f>
        <v>0</v>
      </c>
    </row>
    <row r="10" spans="2:11" x14ac:dyDescent="0.35">
      <c r="B10" s="283" t="s">
        <v>153</v>
      </c>
      <c r="C10" s="283"/>
      <c r="D10" s="284"/>
      <c r="E10" s="94" t="str">
        <f>IFERROR(IF(Values_Entered,Total_Cost-Loan_Amount,""), "")</f>
        <v/>
      </c>
    </row>
    <row r="11" spans="2:11" x14ac:dyDescent="0.35">
      <c r="B11" s="283" t="s">
        <v>152</v>
      </c>
      <c r="C11" s="283"/>
      <c r="D11" s="284"/>
      <c r="E11" s="94" t="str">
        <f>IFERROR(IF(Values_Entered,Monthly_Payment*Number_of_Payments,""), "")</f>
        <v/>
      </c>
      <c r="K11"/>
    </row>
    <row r="12" spans="2:11" ht="62.25" customHeight="1" x14ac:dyDescent="0.35">
      <c r="B12" s="93" t="s">
        <v>151</v>
      </c>
      <c r="C12" s="93" t="s">
        <v>150</v>
      </c>
      <c r="D12" s="93" t="s">
        <v>149</v>
      </c>
      <c r="E12" s="93" t="s">
        <v>148</v>
      </c>
      <c r="F12" s="93" t="s">
        <v>147</v>
      </c>
      <c r="G12" s="93" t="s">
        <v>146</v>
      </c>
      <c r="H12" s="93" t="s">
        <v>145</v>
      </c>
      <c r="K12"/>
    </row>
    <row r="13" spans="2:11" x14ac:dyDescent="0.35">
      <c r="B13" s="92" t="str">
        <f>IFERROR(IF(Loan_Not_Paid*Values_Entered,Payment_Number,""), "")</f>
        <v/>
      </c>
      <c r="C13" s="91" t="str">
        <f>IFERROR(IF(Loan_Not_Paid*Values_Entered,Payment_Date,""), "")</f>
        <v/>
      </c>
      <c r="D13" s="108" t="str">
        <f>IFERROR(IF(Loan_Not_Paid*Values_Entered,Beginning_Balance,""), "")</f>
        <v/>
      </c>
      <c r="E13" s="108" t="str">
        <f>IFERROR(IF(Loan_Not_Paid*Values_Entered,Monthly_Payment,""), "")</f>
        <v/>
      </c>
      <c r="F13" s="108" t="str">
        <f>IFERROR(IF(Loan_Not_Paid*Values_Entered,Principal,""), "")</f>
        <v/>
      </c>
      <c r="G13" s="108" t="str">
        <f>IFERROR(IF(Loan_Not_Paid*Values_Entered,Interest,""), "")</f>
        <v/>
      </c>
      <c r="H13" s="108" t="str">
        <f>IFERROR(IF(Loan_Not_Paid*Values_Entered,Ending_Balance,""), "")</f>
        <v/>
      </c>
      <c r="K13"/>
    </row>
    <row r="14" spans="2:11" x14ac:dyDescent="0.35">
      <c r="B14" s="92" t="str">
        <f>IFERROR(IF(Loan_Not_Paid*Values_Entered,Payment_Number,""), "")</f>
        <v/>
      </c>
      <c r="C14" s="91" t="str">
        <f>IFERROR(IF(Loan_Not_Paid*Values_Entered,Payment_Date,""), "")</f>
        <v/>
      </c>
      <c r="D14" s="108" t="str">
        <f>IFERROR(IF(Loan_Not_Paid*Values_Entered,Beginning_Balance,""), "")</f>
        <v/>
      </c>
      <c r="E14" s="108" t="str">
        <f>IFERROR(IF(Loan_Not_Paid*Values_Entered,Monthly_Payment,""), "")</f>
        <v/>
      </c>
      <c r="F14" s="108" t="str">
        <f>IFERROR(IF(Loan_Not_Paid*Values_Entered,Principal,""), "")</f>
        <v/>
      </c>
      <c r="G14" s="108" t="str">
        <f>IFERROR(IF(Loan_Not_Paid*Values_Entered,Interest,""), "")</f>
        <v/>
      </c>
      <c r="H14" s="108" t="str">
        <f>IFERROR(IF(Loan_Not_Paid*Values_Entered,Ending_Balance,""), "")</f>
        <v/>
      </c>
      <c r="K14"/>
    </row>
    <row r="15" spans="2:11" x14ac:dyDescent="0.35">
      <c r="B15" s="92" t="str">
        <f>IFERROR(IF(Loan_Not_Paid*Values_Entered,Payment_Number,""), "")</f>
        <v/>
      </c>
      <c r="C15" s="91" t="str">
        <f>IFERROR(IF(Loan_Not_Paid*Values_Entered,Payment_Date,""), "")</f>
        <v/>
      </c>
      <c r="D15" s="108" t="str">
        <f>IFERROR(IF(Loan_Not_Paid*Values_Entered,Beginning_Balance,""), "")</f>
        <v/>
      </c>
      <c r="E15" s="108" t="str">
        <f>IFERROR(IF(Loan_Not_Paid*Values_Entered,Monthly_Payment,""), "")</f>
        <v/>
      </c>
      <c r="F15" s="108" t="str">
        <f>IFERROR(IF(Loan_Not_Paid*Values_Entered,Principal,""), "")</f>
        <v/>
      </c>
      <c r="G15" s="108" t="str">
        <f>IFERROR(IF(Loan_Not_Paid*Values_Entered,Interest,""), "")</f>
        <v/>
      </c>
      <c r="H15" s="108" t="str">
        <f>IFERROR(IF(Loan_Not_Paid*Values_Entered,Ending_Balance,""), "")</f>
        <v/>
      </c>
    </row>
    <row r="16" spans="2:11" x14ac:dyDescent="0.35">
      <c r="B16" s="92" t="str">
        <f>IFERROR(IF(Loan_Not_Paid*Values_Entered,Payment_Number,""), "")</f>
        <v/>
      </c>
      <c r="C16" s="91" t="str">
        <f>IFERROR(IF(Loan_Not_Paid*Values_Entered,Payment_Date,""), "")</f>
        <v/>
      </c>
      <c r="D16" s="108" t="str">
        <f>IFERROR(IF(Loan_Not_Paid*Values_Entered,Beginning_Balance,""), "")</f>
        <v/>
      </c>
      <c r="E16" s="108" t="str">
        <f>IFERROR(IF(Loan_Not_Paid*Values_Entered,Monthly_Payment,""), "")</f>
        <v/>
      </c>
      <c r="F16" s="108" t="str">
        <f>IFERROR(IF(Loan_Not_Paid*Values_Entered,Principal,""), "")</f>
        <v/>
      </c>
      <c r="G16" s="108" t="str">
        <f>IFERROR(IF(Loan_Not_Paid*Values_Entered,Interest,""), "")</f>
        <v/>
      </c>
      <c r="H16" s="108" t="str">
        <f>IFERROR(IF(Loan_Not_Paid*Values_Entered,Ending_Balance,""), "")</f>
        <v/>
      </c>
    </row>
    <row r="17" spans="2:8" x14ac:dyDescent="0.35">
      <c r="B17" s="92" t="str">
        <f>IFERROR(IF(Loan_Not_Paid*Values_Entered,Payment_Number,""), "")</f>
        <v/>
      </c>
      <c r="C17" s="91" t="str">
        <f>IFERROR(IF(Loan_Not_Paid*Values_Entered,Payment_Date,""), "")</f>
        <v/>
      </c>
      <c r="D17" s="108" t="str">
        <f>IFERROR(IF(Loan_Not_Paid*Values_Entered,Beginning_Balance,""), "")</f>
        <v/>
      </c>
      <c r="E17" s="108" t="str">
        <f>IFERROR(IF(Loan_Not_Paid*Values_Entered,Monthly_Payment,""), "")</f>
        <v/>
      </c>
      <c r="F17" s="108" t="str">
        <f>IFERROR(IF(Loan_Not_Paid*Values_Entered,Principal,""), "")</f>
        <v/>
      </c>
      <c r="G17" s="108" t="str">
        <f>IFERROR(IF(Loan_Not_Paid*Values_Entered,Interest,""), "")</f>
        <v/>
      </c>
      <c r="H17" s="108" t="str">
        <f>IFERROR(IF(Loan_Not_Paid*Values_Entered,Ending_Balance,""), "")</f>
        <v/>
      </c>
    </row>
    <row r="18" spans="2:8" x14ac:dyDescent="0.35">
      <c r="B18" s="92" t="str">
        <f>IFERROR(IF(Loan_Not_Paid*Values_Entered,Payment_Number,""), "")</f>
        <v/>
      </c>
      <c r="C18" s="91" t="str">
        <f>IFERROR(IF(Loan_Not_Paid*Values_Entered,Payment_Date,""), "")</f>
        <v/>
      </c>
      <c r="D18" s="108" t="str">
        <f>IFERROR(IF(Loan_Not_Paid*Values_Entered,Beginning_Balance,""), "")</f>
        <v/>
      </c>
      <c r="E18" s="108" t="str">
        <f>IFERROR(IF(Loan_Not_Paid*Values_Entered,Monthly_Payment,""), "")</f>
        <v/>
      </c>
      <c r="F18" s="108" t="str">
        <f>IFERROR(IF(Loan_Not_Paid*Values_Entered,Principal,""), "")</f>
        <v/>
      </c>
      <c r="G18" s="108" t="str">
        <f>IFERROR(IF(Loan_Not_Paid*Values_Entered,Interest,""), "")</f>
        <v/>
      </c>
      <c r="H18" s="108" t="str">
        <f>IFERROR(IF(Loan_Not_Paid*Values_Entered,Ending_Balance,""), "")</f>
        <v/>
      </c>
    </row>
    <row r="19" spans="2:8" x14ac:dyDescent="0.35">
      <c r="B19" s="92" t="str">
        <f>IFERROR(IF(Loan_Not_Paid*Values_Entered,Payment_Number,""), "")</f>
        <v/>
      </c>
      <c r="C19" s="91" t="str">
        <f>IFERROR(IF(Loan_Not_Paid*Values_Entered,Payment_Date,""), "")</f>
        <v/>
      </c>
      <c r="D19" s="108" t="str">
        <f>IFERROR(IF(Loan_Not_Paid*Values_Entered,Beginning_Balance,""), "")</f>
        <v/>
      </c>
      <c r="E19" s="108" t="str">
        <f>IFERROR(IF(Loan_Not_Paid*Values_Entered,Monthly_Payment,""), "")</f>
        <v/>
      </c>
      <c r="F19" s="108" t="str">
        <f>IFERROR(IF(Loan_Not_Paid*Values_Entered,Principal,""), "")</f>
        <v/>
      </c>
      <c r="G19" s="108" t="str">
        <f>IFERROR(IF(Loan_Not_Paid*Values_Entered,Interest,""), "")</f>
        <v/>
      </c>
      <c r="H19" s="108" t="str">
        <f>IFERROR(IF(Loan_Not_Paid*Values_Entered,Ending_Balance,""), "")</f>
        <v/>
      </c>
    </row>
    <row r="20" spans="2:8" x14ac:dyDescent="0.35">
      <c r="B20" s="92" t="str">
        <f>IFERROR(IF(Loan_Not_Paid*Values_Entered,Payment_Number,""), "")</f>
        <v/>
      </c>
      <c r="C20" s="91" t="str">
        <f>IFERROR(IF(Loan_Not_Paid*Values_Entered,Payment_Date,""), "")</f>
        <v/>
      </c>
      <c r="D20" s="108" t="str">
        <f>IFERROR(IF(Loan_Not_Paid*Values_Entered,Beginning_Balance,""), "")</f>
        <v/>
      </c>
      <c r="E20" s="108" t="str">
        <f>IFERROR(IF(Loan_Not_Paid*Values_Entered,Monthly_Payment,""), "")</f>
        <v/>
      </c>
      <c r="F20" s="108" t="str">
        <f>IFERROR(IF(Loan_Not_Paid*Values_Entered,Principal,""), "")</f>
        <v/>
      </c>
      <c r="G20" s="108" t="str">
        <f>IFERROR(IF(Loan_Not_Paid*Values_Entered,Interest,""), "")</f>
        <v/>
      </c>
      <c r="H20" s="108" t="str">
        <f>IFERROR(IF(Loan_Not_Paid*Values_Entered,Ending_Balance,""), "")</f>
        <v/>
      </c>
    </row>
    <row r="21" spans="2:8" x14ac:dyDescent="0.35">
      <c r="B21" s="92" t="str">
        <f>IFERROR(IF(Loan_Not_Paid*Values_Entered,Payment_Number,""), "")</f>
        <v/>
      </c>
      <c r="C21" s="91" t="str">
        <f>IFERROR(IF(Loan_Not_Paid*Values_Entered,Payment_Date,""), "")</f>
        <v/>
      </c>
      <c r="D21" s="108" t="str">
        <f>IFERROR(IF(Loan_Not_Paid*Values_Entered,Beginning_Balance,""), "")</f>
        <v/>
      </c>
      <c r="E21" s="108" t="str">
        <f>IFERROR(IF(Loan_Not_Paid*Values_Entered,Monthly_Payment,""), "")</f>
        <v/>
      </c>
      <c r="F21" s="108" t="str">
        <f>IFERROR(IF(Loan_Not_Paid*Values_Entered,Principal,""), "")</f>
        <v/>
      </c>
      <c r="G21" s="108" t="str">
        <f>IFERROR(IF(Loan_Not_Paid*Values_Entered,Interest,""), "")</f>
        <v/>
      </c>
      <c r="H21" s="108" t="str">
        <f>IFERROR(IF(Loan_Not_Paid*Values_Entered,Ending_Balance,""), "")</f>
        <v/>
      </c>
    </row>
    <row r="22" spans="2:8" x14ac:dyDescent="0.35">
      <c r="B22" s="92" t="str">
        <f>IFERROR(IF(Loan_Not_Paid*Values_Entered,Payment_Number,""), "")</f>
        <v/>
      </c>
      <c r="C22" s="91" t="str">
        <f>IFERROR(IF(Loan_Not_Paid*Values_Entered,Payment_Date,""), "")</f>
        <v/>
      </c>
      <c r="D22" s="108" t="str">
        <f>IFERROR(IF(Loan_Not_Paid*Values_Entered,Beginning_Balance,""), "")</f>
        <v/>
      </c>
      <c r="E22" s="108" t="str">
        <f>IFERROR(IF(Loan_Not_Paid*Values_Entered,Monthly_Payment,""), "")</f>
        <v/>
      </c>
      <c r="F22" s="108" t="str">
        <f>IFERROR(IF(Loan_Not_Paid*Values_Entered,Principal,""), "")</f>
        <v/>
      </c>
      <c r="G22" s="108" t="str">
        <f>IFERROR(IF(Loan_Not_Paid*Values_Entered,Interest,""), "")</f>
        <v/>
      </c>
      <c r="H22" s="108" t="str">
        <f>IFERROR(IF(Loan_Not_Paid*Values_Entered,Ending_Balance,""), "")</f>
        <v/>
      </c>
    </row>
    <row r="23" spans="2:8" x14ac:dyDescent="0.35">
      <c r="B23" s="92" t="str">
        <f>IFERROR(IF(Loan_Not_Paid*Values_Entered,Payment_Number,""), "")</f>
        <v/>
      </c>
      <c r="C23" s="91" t="str">
        <f>IFERROR(IF(Loan_Not_Paid*Values_Entered,Payment_Date,""), "")</f>
        <v/>
      </c>
      <c r="D23" s="108" t="str">
        <f>IFERROR(IF(Loan_Not_Paid*Values_Entered,Beginning_Balance,""), "")</f>
        <v/>
      </c>
      <c r="E23" s="108" t="str">
        <f>IFERROR(IF(Loan_Not_Paid*Values_Entered,Monthly_Payment,""), "")</f>
        <v/>
      </c>
      <c r="F23" s="108" t="str">
        <f>IFERROR(IF(Loan_Not_Paid*Values_Entered,Principal,""), "")</f>
        <v/>
      </c>
      <c r="G23" s="108" t="str">
        <f>IFERROR(IF(Loan_Not_Paid*Values_Entered,Interest,""), "")</f>
        <v/>
      </c>
      <c r="H23" s="108" t="str">
        <f>IFERROR(IF(Loan_Not_Paid*Values_Entered,Ending_Balance,""), "")</f>
        <v/>
      </c>
    </row>
    <row r="24" spans="2:8" x14ac:dyDescent="0.35">
      <c r="B24" s="92" t="str">
        <f>IFERROR(IF(Loan_Not_Paid*Values_Entered,Payment_Number,""), "")</f>
        <v/>
      </c>
      <c r="C24" s="91" t="str">
        <f>IFERROR(IF(Loan_Not_Paid*Values_Entered,Payment_Date,""), "")</f>
        <v/>
      </c>
      <c r="D24" s="108" t="str">
        <f>IFERROR(IF(Loan_Not_Paid*Values_Entered,Beginning_Balance,""), "")</f>
        <v/>
      </c>
      <c r="E24" s="108" t="str">
        <f>IFERROR(IF(Loan_Not_Paid*Values_Entered,Monthly_Payment,""), "")</f>
        <v/>
      </c>
      <c r="F24" s="108" t="str">
        <f>IFERROR(IF(Loan_Not_Paid*Values_Entered,Principal,""), "")</f>
        <v/>
      </c>
      <c r="G24" s="108" t="str">
        <f>IFERROR(IF(Loan_Not_Paid*Values_Entered,Interest,""), "")</f>
        <v/>
      </c>
      <c r="H24" s="108" t="str">
        <f>IFERROR(IF(Loan_Not_Paid*Values_Entered,Ending_Balance,""), "")</f>
        <v/>
      </c>
    </row>
    <row r="25" spans="2:8" x14ac:dyDescent="0.35">
      <c r="B25" s="92" t="str">
        <f>IFERROR(IF(Loan_Not_Paid*Values_Entered,Payment_Number,""), "")</f>
        <v/>
      </c>
      <c r="C25" s="91" t="str">
        <f>IFERROR(IF(Loan_Not_Paid*Values_Entered,Payment_Date,""), "")</f>
        <v/>
      </c>
      <c r="D25" s="108" t="str">
        <f>IFERROR(IF(Loan_Not_Paid*Values_Entered,Beginning_Balance,""), "")</f>
        <v/>
      </c>
      <c r="E25" s="108" t="str">
        <f>IFERROR(IF(Loan_Not_Paid*Values_Entered,Monthly_Payment,""), "")</f>
        <v/>
      </c>
      <c r="F25" s="108" t="str">
        <f>IFERROR(IF(Loan_Not_Paid*Values_Entered,Principal,""), "")</f>
        <v/>
      </c>
      <c r="G25" s="108" t="str">
        <f>IFERROR(IF(Loan_Not_Paid*Values_Entered,Interest,""), "")</f>
        <v/>
      </c>
      <c r="H25" s="108" t="str">
        <f>IFERROR(IF(Loan_Not_Paid*Values_Entered,Ending_Balance,""), "")</f>
        <v/>
      </c>
    </row>
    <row r="26" spans="2:8" x14ac:dyDescent="0.35">
      <c r="B26" s="92" t="str">
        <f>IFERROR(IF(Loan_Not_Paid*Values_Entered,Payment_Number,""), "")</f>
        <v/>
      </c>
      <c r="C26" s="91" t="str">
        <f>IFERROR(IF(Loan_Not_Paid*Values_Entered,Payment_Date,""), "")</f>
        <v/>
      </c>
      <c r="D26" s="108" t="str">
        <f>IFERROR(IF(Loan_Not_Paid*Values_Entered,Beginning_Balance,""), "")</f>
        <v/>
      </c>
      <c r="E26" s="108" t="str">
        <f>IFERROR(IF(Loan_Not_Paid*Values_Entered,Monthly_Payment,""), "")</f>
        <v/>
      </c>
      <c r="F26" s="108" t="str">
        <f>IFERROR(IF(Loan_Not_Paid*Values_Entered,Principal,""), "")</f>
        <v/>
      </c>
      <c r="G26" s="108" t="str">
        <f>IFERROR(IF(Loan_Not_Paid*Values_Entered,Interest,""), "")</f>
        <v/>
      </c>
      <c r="H26" s="108" t="str">
        <f>IFERROR(IF(Loan_Not_Paid*Values_Entered,Ending_Balance,""), "")</f>
        <v/>
      </c>
    </row>
    <row r="27" spans="2:8" x14ac:dyDescent="0.35">
      <c r="B27" s="92" t="str">
        <f>IFERROR(IF(Loan_Not_Paid*Values_Entered,Payment_Number,""), "")</f>
        <v/>
      </c>
      <c r="C27" s="91" t="str">
        <f>IFERROR(IF(Loan_Not_Paid*Values_Entered,Payment_Date,""), "")</f>
        <v/>
      </c>
      <c r="D27" s="108" t="str">
        <f>IFERROR(IF(Loan_Not_Paid*Values_Entered,Beginning_Balance,""), "")</f>
        <v/>
      </c>
      <c r="E27" s="108" t="str">
        <f>IFERROR(IF(Loan_Not_Paid*Values_Entered,Monthly_Payment,""), "")</f>
        <v/>
      </c>
      <c r="F27" s="108" t="str">
        <f>IFERROR(IF(Loan_Not_Paid*Values_Entered,Principal,""), "")</f>
        <v/>
      </c>
      <c r="G27" s="108" t="str">
        <f>IFERROR(IF(Loan_Not_Paid*Values_Entered,Interest,""), "")</f>
        <v/>
      </c>
      <c r="H27" s="108" t="str">
        <f>IFERROR(IF(Loan_Not_Paid*Values_Entered,Ending_Balance,""), "")</f>
        <v/>
      </c>
    </row>
    <row r="28" spans="2:8" x14ac:dyDescent="0.35">
      <c r="B28" s="92" t="str">
        <f>IFERROR(IF(Loan_Not_Paid*Values_Entered,Payment_Number,""), "")</f>
        <v/>
      </c>
      <c r="C28" s="91" t="str">
        <f>IFERROR(IF(Loan_Not_Paid*Values_Entered,Payment_Date,""), "")</f>
        <v/>
      </c>
      <c r="D28" s="108" t="str">
        <f>IFERROR(IF(Loan_Not_Paid*Values_Entered,Beginning_Balance,""), "")</f>
        <v/>
      </c>
      <c r="E28" s="108" t="str">
        <f>IFERROR(IF(Loan_Not_Paid*Values_Entered,Monthly_Payment,""), "")</f>
        <v/>
      </c>
      <c r="F28" s="108" t="str">
        <f>IFERROR(IF(Loan_Not_Paid*Values_Entered,Principal,""), "")</f>
        <v/>
      </c>
      <c r="G28" s="108" t="str">
        <f>IFERROR(IF(Loan_Not_Paid*Values_Entered,Interest,""), "")</f>
        <v/>
      </c>
      <c r="H28" s="108" t="str">
        <f>IFERROR(IF(Loan_Not_Paid*Values_Entered,Ending_Balance,""), "")</f>
        <v/>
      </c>
    </row>
    <row r="29" spans="2:8" x14ac:dyDescent="0.35">
      <c r="B29" s="92" t="str">
        <f>IFERROR(IF(Loan_Not_Paid*Values_Entered,Payment_Number,""), "")</f>
        <v/>
      </c>
      <c r="C29" s="91" t="str">
        <f>IFERROR(IF(Loan_Not_Paid*Values_Entered,Payment_Date,""), "")</f>
        <v/>
      </c>
      <c r="D29" s="108" t="str">
        <f>IFERROR(IF(Loan_Not_Paid*Values_Entered,Beginning_Balance,""), "")</f>
        <v/>
      </c>
      <c r="E29" s="108" t="str">
        <f>IFERROR(IF(Loan_Not_Paid*Values_Entered,Monthly_Payment,""), "")</f>
        <v/>
      </c>
      <c r="F29" s="108" t="str">
        <f>IFERROR(IF(Loan_Not_Paid*Values_Entered,Principal,""), "")</f>
        <v/>
      </c>
      <c r="G29" s="108" t="str">
        <f>IFERROR(IF(Loan_Not_Paid*Values_Entered,Interest,""), "")</f>
        <v/>
      </c>
      <c r="H29" s="108" t="str">
        <f>IFERROR(IF(Loan_Not_Paid*Values_Entered,Ending_Balance,""), "")</f>
        <v/>
      </c>
    </row>
    <row r="30" spans="2:8" x14ac:dyDescent="0.35">
      <c r="B30" s="92" t="str">
        <f>IFERROR(IF(Loan_Not_Paid*Values_Entered,Payment_Number,""), "")</f>
        <v/>
      </c>
      <c r="C30" s="91" t="str">
        <f>IFERROR(IF(Loan_Not_Paid*Values_Entered,Payment_Date,""), "")</f>
        <v/>
      </c>
      <c r="D30" s="108" t="str">
        <f>IFERROR(IF(Loan_Not_Paid*Values_Entered,Beginning_Balance,""), "")</f>
        <v/>
      </c>
      <c r="E30" s="108" t="str">
        <f>IFERROR(IF(Loan_Not_Paid*Values_Entered,Monthly_Payment,""), "")</f>
        <v/>
      </c>
      <c r="F30" s="108" t="str">
        <f>IFERROR(IF(Loan_Not_Paid*Values_Entered,Principal,""), "")</f>
        <v/>
      </c>
      <c r="G30" s="108" t="str">
        <f>IFERROR(IF(Loan_Not_Paid*Values_Entered,Interest,""), "")</f>
        <v/>
      </c>
      <c r="H30" s="108" t="str">
        <f>IFERROR(IF(Loan_Not_Paid*Values_Entered,Ending_Balance,""), "")</f>
        <v/>
      </c>
    </row>
    <row r="31" spans="2:8" x14ac:dyDescent="0.35">
      <c r="B31" s="92" t="str">
        <f>IFERROR(IF(Loan_Not_Paid*Values_Entered,Payment_Number,""), "")</f>
        <v/>
      </c>
      <c r="C31" s="91" t="str">
        <f>IFERROR(IF(Loan_Not_Paid*Values_Entered,Payment_Date,""), "")</f>
        <v/>
      </c>
      <c r="D31" s="108" t="str">
        <f>IFERROR(IF(Loan_Not_Paid*Values_Entered,Beginning_Balance,""), "")</f>
        <v/>
      </c>
      <c r="E31" s="108" t="str">
        <f>IFERROR(IF(Loan_Not_Paid*Values_Entered,Monthly_Payment,""), "")</f>
        <v/>
      </c>
      <c r="F31" s="108" t="str">
        <f>IFERROR(IF(Loan_Not_Paid*Values_Entered,Principal,""), "")</f>
        <v/>
      </c>
      <c r="G31" s="108" t="str">
        <f>IFERROR(IF(Loan_Not_Paid*Values_Entered,Interest,""), "")</f>
        <v/>
      </c>
      <c r="H31" s="108" t="str">
        <f>IFERROR(IF(Loan_Not_Paid*Values_Entered,Ending_Balance,""), "")</f>
        <v/>
      </c>
    </row>
    <row r="32" spans="2:8" x14ac:dyDescent="0.35">
      <c r="B32" s="92" t="str">
        <f>IFERROR(IF(Loan_Not_Paid*Values_Entered,Payment_Number,""), "")</f>
        <v/>
      </c>
      <c r="C32" s="91" t="str">
        <f>IFERROR(IF(Loan_Not_Paid*Values_Entered,Payment_Date,""), "")</f>
        <v/>
      </c>
      <c r="D32" s="108" t="str">
        <f>IFERROR(IF(Loan_Not_Paid*Values_Entered,Beginning_Balance,""), "")</f>
        <v/>
      </c>
      <c r="E32" s="108" t="str">
        <f>IFERROR(IF(Loan_Not_Paid*Values_Entered,Monthly_Payment,""), "")</f>
        <v/>
      </c>
      <c r="F32" s="108" t="str">
        <f>IFERROR(IF(Loan_Not_Paid*Values_Entered,Principal,""), "")</f>
        <v/>
      </c>
      <c r="G32" s="108" t="str">
        <f>IFERROR(IF(Loan_Not_Paid*Values_Entered,Interest,""), "")</f>
        <v/>
      </c>
      <c r="H32" s="108" t="str">
        <f>IFERROR(IF(Loan_Not_Paid*Values_Entered,Ending_Balance,""), "")</f>
        <v/>
      </c>
    </row>
    <row r="33" spans="2:8" x14ac:dyDescent="0.35">
      <c r="B33" s="92" t="str">
        <f>IFERROR(IF(Loan_Not_Paid*Values_Entered,Payment_Number,""), "")</f>
        <v/>
      </c>
      <c r="C33" s="91" t="str">
        <f>IFERROR(IF(Loan_Not_Paid*Values_Entered,Payment_Date,""), "")</f>
        <v/>
      </c>
      <c r="D33" s="108" t="str">
        <f>IFERROR(IF(Loan_Not_Paid*Values_Entered,Beginning_Balance,""), "")</f>
        <v/>
      </c>
      <c r="E33" s="108" t="str">
        <f>IFERROR(IF(Loan_Not_Paid*Values_Entered,Monthly_Payment,""), "")</f>
        <v/>
      </c>
      <c r="F33" s="108" t="str">
        <f>IFERROR(IF(Loan_Not_Paid*Values_Entered,Principal,""), "")</f>
        <v/>
      </c>
      <c r="G33" s="108" t="str">
        <f>IFERROR(IF(Loan_Not_Paid*Values_Entered,Interest,""), "")</f>
        <v/>
      </c>
      <c r="H33" s="108" t="str">
        <f>IFERROR(IF(Loan_Not_Paid*Values_Entered,Ending_Balance,""), "")</f>
        <v/>
      </c>
    </row>
    <row r="34" spans="2:8" x14ac:dyDescent="0.35">
      <c r="B34" s="92" t="str">
        <f>IFERROR(IF(Loan_Not_Paid*Values_Entered,Payment_Number,""), "")</f>
        <v/>
      </c>
      <c r="C34" s="91" t="str">
        <f>IFERROR(IF(Loan_Not_Paid*Values_Entered,Payment_Date,""), "")</f>
        <v/>
      </c>
      <c r="D34" s="108" t="str">
        <f>IFERROR(IF(Loan_Not_Paid*Values_Entered,Beginning_Balance,""), "")</f>
        <v/>
      </c>
      <c r="E34" s="108" t="str">
        <f>IFERROR(IF(Loan_Not_Paid*Values_Entered,Monthly_Payment,""), "")</f>
        <v/>
      </c>
      <c r="F34" s="108" t="str">
        <f>IFERROR(IF(Loan_Not_Paid*Values_Entered,Principal,""), "")</f>
        <v/>
      </c>
      <c r="G34" s="108" t="str">
        <f>IFERROR(IF(Loan_Not_Paid*Values_Entered,Interest,""), "")</f>
        <v/>
      </c>
      <c r="H34" s="108" t="str">
        <f>IFERROR(IF(Loan_Not_Paid*Values_Entered,Ending_Balance,""), "")</f>
        <v/>
      </c>
    </row>
    <row r="35" spans="2:8" x14ac:dyDescent="0.35">
      <c r="B35" s="92" t="str">
        <f>IFERROR(IF(Loan_Not_Paid*Values_Entered,Payment_Number,""), "")</f>
        <v/>
      </c>
      <c r="C35" s="91" t="str">
        <f>IFERROR(IF(Loan_Not_Paid*Values_Entered,Payment_Date,""), "")</f>
        <v/>
      </c>
      <c r="D35" s="108" t="str">
        <f>IFERROR(IF(Loan_Not_Paid*Values_Entered,Beginning_Balance,""), "")</f>
        <v/>
      </c>
      <c r="E35" s="108" t="str">
        <f>IFERROR(IF(Loan_Not_Paid*Values_Entered,Monthly_Payment,""), "")</f>
        <v/>
      </c>
      <c r="F35" s="108" t="str">
        <f>IFERROR(IF(Loan_Not_Paid*Values_Entered,Principal,""), "")</f>
        <v/>
      </c>
      <c r="G35" s="108" t="str">
        <f>IFERROR(IF(Loan_Not_Paid*Values_Entered,Interest,""), "")</f>
        <v/>
      </c>
      <c r="H35" s="108" t="str">
        <f>IFERROR(IF(Loan_Not_Paid*Values_Entered,Ending_Balance,""), "")</f>
        <v/>
      </c>
    </row>
    <row r="36" spans="2:8" x14ac:dyDescent="0.35">
      <c r="B36" s="92" t="str">
        <f>IFERROR(IF(Loan_Not_Paid*Values_Entered,Payment_Number,""), "")</f>
        <v/>
      </c>
      <c r="C36" s="91" t="str">
        <f>IFERROR(IF(Loan_Not_Paid*Values_Entered,Payment_Date,""), "")</f>
        <v/>
      </c>
      <c r="D36" s="108" t="str">
        <f>IFERROR(IF(Loan_Not_Paid*Values_Entered,Beginning_Balance,""), "")</f>
        <v/>
      </c>
      <c r="E36" s="108" t="str">
        <f>IFERROR(IF(Loan_Not_Paid*Values_Entered,Monthly_Payment,""), "")</f>
        <v/>
      </c>
      <c r="F36" s="108" t="str">
        <f>IFERROR(IF(Loan_Not_Paid*Values_Entered,Principal,""), "")</f>
        <v/>
      </c>
      <c r="G36" s="108" t="str">
        <f>IFERROR(IF(Loan_Not_Paid*Values_Entered,Interest,""), "")</f>
        <v/>
      </c>
      <c r="H36" s="108" t="str">
        <f>IFERROR(IF(Loan_Not_Paid*Values_Entered,Ending_Balance,""), "")</f>
        <v/>
      </c>
    </row>
    <row r="37" spans="2:8" x14ac:dyDescent="0.35">
      <c r="B37" s="92" t="str">
        <f>IFERROR(IF(Loan_Not_Paid*Values_Entered,Payment_Number,""), "")</f>
        <v/>
      </c>
      <c r="C37" s="91" t="str">
        <f>IFERROR(IF(Loan_Not_Paid*Values_Entered,Payment_Date,""), "")</f>
        <v/>
      </c>
      <c r="D37" s="108" t="str">
        <f>IFERROR(IF(Loan_Not_Paid*Values_Entered,Beginning_Balance,""), "")</f>
        <v/>
      </c>
      <c r="E37" s="108" t="str">
        <f>IFERROR(IF(Loan_Not_Paid*Values_Entered,Monthly_Payment,""), "")</f>
        <v/>
      </c>
      <c r="F37" s="108" t="str">
        <f>IFERROR(IF(Loan_Not_Paid*Values_Entered,Principal,""), "")</f>
        <v/>
      </c>
      <c r="G37" s="108" t="str">
        <f>IFERROR(IF(Loan_Not_Paid*Values_Entered,Interest,""), "")</f>
        <v/>
      </c>
      <c r="H37" s="108" t="str">
        <f>IFERROR(IF(Loan_Not_Paid*Values_Entered,Ending_Balance,""), "")</f>
        <v/>
      </c>
    </row>
    <row r="38" spans="2:8" x14ac:dyDescent="0.35">
      <c r="B38" s="92" t="str">
        <f>IFERROR(IF(Loan_Not_Paid*Values_Entered,Payment_Number,""), "")</f>
        <v/>
      </c>
      <c r="C38" s="91" t="str">
        <f>IFERROR(IF(Loan_Not_Paid*Values_Entered,Payment_Date,""), "")</f>
        <v/>
      </c>
      <c r="D38" s="108" t="str">
        <f>IFERROR(IF(Loan_Not_Paid*Values_Entered,Beginning_Balance,""), "")</f>
        <v/>
      </c>
      <c r="E38" s="108" t="str">
        <f>IFERROR(IF(Loan_Not_Paid*Values_Entered,Monthly_Payment,""), "")</f>
        <v/>
      </c>
      <c r="F38" s="108" t="str">
        <f>IFERROR(IF(Loan_Not_Paid*Values_Entered,Principal,""), "")</f>
        <v/>
      </c>
      <c r="G38" s="108" t="str">
        <f>IFERROR(IF(Loan_Not_Paid*Values_Entered,Interest,""), "")</f>
        <v/>
      </c>
      <c r="H38" s="108" t="str">
        <f>IFERROR(IF(Loan_Not_Paid*Values_Entered,Ending_Balance,""), "")</f>
        <v/>
      </c>
    </row>
    <row r="39" spans="2:8" x14ac:dyDescent="0.35">
      <c r="B39" s="92" t="str">
        <f>IFERROR(IF(Loan_Not_Paid*Values_Entered,Payment_Number,""), "")</f>
        <v/>
      </c>
      <c r="C39" s="91" t="str">
        <f>IFERROR(IF(Loan_Not_Paid*Values_Entered,Payment_Date,""), "")</f>
        <v/>
      </c>
      <c r="D39" s="108" t="str">
        <f>IFERROR(IF(Loan_Not_Paid*Values_Entered,Beginning_Balance,""), "")</f>
        <v/>
      </c>
      <c r="E39" s="108" t="str">
        <f>IFERROR(IF(Loan_Not_Paid*Values_Entered,Monthly_Payment,""), "")</f>
        <v/>
      </c>
      <c r="F39" s="108" t="str">
        <f>IFERROR(IF(Loan_Not_Paid*Values_Entered,Principal,""), "")</f>
        <v/>
      </c>
      <c r="G39" s="108" t="str">
        <f>IFERROR(IF(Loan_Not_Paid*Values_Entered,Interest,""), "")</f>
        <v/>
      </c>
      <c r="H39" s="108" t="str">
        <f>IFERROR(IF(Loan_Not_Paid*Values_Entered,Ending_Balance,""), "")</f>
        <v/>
      </c>
    </row>
    <row r="40" spans="2:8" x14ac:dyDescent="0.35">
      <c r="B40" s="92" t="str">
        <f>IFERROR(IF(Loan_Not_Paid*Values_Entered,Payment_Number,""), "")</f>
        <v/>
      </c>
      <c r="C40" s="91" t="str">
        <f>IFERROR(IF(Loan_Not_Paid*Values_Entered,Payment_Date,""), "")</f>
        <v/>
      </c>
      <c r="D40" s="108" t="str">
        <f>IFERROR(IF(Loan_Not_Paid*Values_Entered,Beginning_Balance,""), "")</f>
        <v/>
      </c>
      <c r="E40" s="108" t="str">
        <f>IFERROR(IF(Loan_Not_Paid*Values_Entered,Monthly_Payment,""), "")</f>
        <v/>
      </c>
      <c r="F40" s="108" t="str">
        <f>IFERROR(IF(Loan_Not_Paid*Values_Entered,Principal,""), "")</f>
        <v/>
      </c>
      <c r="G40" s="108" t="str">
        <f>IFERROR(IF(Loan_Not_Paid*Values_Entered,Interest,""), "")</f>
        <v/>
      </c>
      <c r="H40" s="108" t="str">
        <f>IFERROR(IF(Loan_Not_Paid*Values_Entered,Ending_Balance,""), "")</f>
        <v/>
      </c>
    </row>
    <row r="41" spans="2:8" x14ac:dyDescent="0.35">
      <c r="B41" s="92" t="str">
        <f>IFERROR(IF(Loan_Not_Paid*Values_Entered,Payment_Number,""), "")</f>
        <v/>
      </c>
      <c r="C41" s="91" t="str">
        <f>IFERROR(IF(Loan_Not_Paid*Values_Entered,Payment_Date,""), "")</f>
        <v/>
      </c>
      <c r="D41" s="108" t="str">
        <f>IFERROR(IF(Loan_Not_Paid*Values_Entered,Beginning_Balance,""), "")</f>
        <v/>
      </c>
      <c r="E41" s="108" t="str">
        <f>IFERROR(IF(Loan_Not_Paid*Values_Entered,Monthly_Payment,""), "")</f>
        <v/>
      </c>
      <c r="F41" s="108" t="str">
        <f>IFERROR(IF(Loan_Not_Paid*Values_Entered,Principal,""), "")</f>
        <v/>
      </c>
      <c r="G41" s="108" t="str">
        <f>IFERROR(IF(Loan_Not_Paid*Values_Entered,Interest,""), "")</f>
        <v/>
      </c>
      <c r="H41" s="108" t="str">
        <f>IFERROR(IF(Loan_Not_Paid*Values_Entered,Ending_Balance,""), "")</f>
        <v/>
      </c>
    </row>
    <row r="42" spans="2:8" x14ac:dyDescent="0.35">
      <c r="B42" s="92" t="str">
        <f>IFERROR(IF(Loan_Not_Paid*Values_Entered,Payment_Number,""), "")</f>
        <v/>
      </c>
      <c r="C42" s="91" t="str">
        <f>IFERROR(IF(Loan_Not_Paid*Values_Entered,Payment_Date,""), "")</f>
        <v/>
      </c>
      <c r="D42" s="108" t="str">
        <f>IFERROR(IF(Loan_Not_Paid*Values_Entered,Beginning_Balance,""), "")</f>
        <v/>
      </c>
      <c r="E42" s="108" t="str">
        <f>IFERROR(IF(Loan_Not_Paid*Values_Entered,Monthly_Payment,""), "")</f>
        <v/>
      </c>
      <c r="F42" s="108" t="str">
        <f>IFERROR(IF(Loan_Not_Paid*Values_Entered,Principal,""), "")</f>
        <v/>
      </c>
      <c r="G42" s="108" t="str">
        <f>IFERROR(IF(Loan_Not_Paid*Values_Entered,Interest,""), "")</f>
        <v/>
      </c>
      <c r="H42" s="108" t="str">
        <f>IFERROR(IF(Loan_Not_Paid*Values_Entered,Ending_Balance,""), "")</f>
        <v/>
      </c>
    </row>
    <row r="43" spans="2:8" x14ac:dyDescent="0.35">
      <c r="B43" s="92" t="str">
        <f>IFERROR(IF(Loan_Not_Paid*Values_Entered,Payment_Number,""), "")</f>
        <v/>
      </c>
      <c r="C43" s="91" t="str">
        <f>IFERROR(IF(Loan_Not_Paid*Values_Entered,Payment_Date,""), "")</f>
        <v/>
      </c>
      <c r="D43" s="108" t="str">
        <f>IFERROR(IF(Loan_Not_Paid*Values_Entered,Beginning_Balance,""), "")</f>
        <v/>
      </c>
      <c r="E43" s="108" t="str">
        <f>IFERROR(IF(Loan_Not_Paid*Values_Entered,Monthly_Payment,""), "")</f>
        <v/>
      </c>
      <c r="F43" s="108" t="str">
        <f>IFERROR(IF(Loan_Not_Paid*Values_Entered,Principal,""), "")</f>
        <v/>
      </c>
      <c r="G43" s="108" t="str">
        <f>IFERROR(IF(Loan_Not_Paid*Values_Entered,Interest,""), "")</f>
        <v/>
      </c>
      <c r="H43" s="108" t="str">
        <f>IFERROR(IF(Loan_Not_Paid*Values_Entered,Ending_Balance,""), "")</f>
        <v/>
      </c>
    </row>
    <row r="44" spans="2:8" x14ac:dyDescent="0.35">
      <c r="B44" s="92" t="str">
        <f>IFERROR(IF(Loan_Not_Paid*Values_Entered,Payment_Number,""), "")</f>
        <v/>
      </c>
      <c r="C44" s="91" t="str">
        <f>IFERROR(IF(Loan_Not_Paid*Values_Entered,Payment_Date,""), "")</f>
        <v/>
      </c>
      <c r="D44" s="108" t="str">
        <f>IFERROR(IF(Loan_Not_Paid*Values_Entered,Beginning_Balance,""), "")</f>
        <v/>
      </c>
      <c r="E44" s="108" t="str">
        <f>IFERROR(IF(Loan_Not_Paid*Values_Entered,Monthly_Payment,""), "")</f>
        <v/>
      </c>
      <c r="F44" s="108" t="str">
        <f>IFERROR(IF(Loan_Not_Paid*Values_Entered,Principal,""), "")</f>
        <v/>
      </c>
      <c r="G44" s="108" t="str">
        <f>IFERROR(IF(Loan_Not_Paid*Values_Entered,Interest,""), "")</f>
        <v/>
      </c>
      <c r="H44" s="108" t="str">
        <f>IFERROR(IF(Loan_Not_Paid*Values_Entered,Ending_Balance,""), "")</f>
        <v/>
      </c>
    </row>
    <row r="45" spans="2:8" x14ac:dyDescent="0.35">
      <c r="B45" s="92" t="str">
        <f>IFERROR(IF(Loan_Not_Paid*Values_Entered,Payment_Number,""), "")</f>
        <v/>
      </c>
      <c r="C45" s="91" t="str">
        <f>IFERROR(IF(Loan_Not_Paid*Values_Entered,Payment_Date,""), "")</f>
        <v/>
      </c>
      <c r="D45" s="108" t="str">
        <f>IFERROR(IF(Loan_Not_Paid*Values_Entered,Beginning_Balance,""), "")</f>
        <v/>
      </c>
      <c r="E45" s="108" t="str">
        <f>IFERROR(IF(Loan_Not_Paid*Values_Entered,Monthly_Payment,""), "")</f>
        <v/>
      </c>
      <c r="F45" s="108" t="str">
        <f>IFERROR(IF(Loan_Not_Paid*Values_Entered,Principal,""), "")</f>
        <v/>
      </c>
      <c r="G45" s="108" t="str">
        <f>IFERROR(IF(Loan_Not_Paid*Values_Entered,Interest,""), "")</f>
        <v/>
      </c>
      <c r="H45" s="108" t="str">
        <f>IFERROR(IF(Loan_Not_Paid*Values_Entered,Ending_Balance,""), "")</f>
        <v/>
      </c>
    </row>
    <row r="46" spans="2:8" x14ac:dyDescent="0.35">
      <c r="B46" s="92" t="str">
        <f>IFERROR(IF(Loan_Not_Paid*Values_Entered,Payment_Number,""), "")</f>
        <v/>
      </c>
      <c r="C46" s="91" t="str">
        <f>IFERROR(IF(Loan_Not_Paid*Values_Entered,Payment_Date,""), "")</f>
        <v/>
      </c>
      <c r="D46" s="108" t="str">
        <f>IFERROR(IF(Loan_Not_Paid*Values_Entered,Beginning_Balance,""), "")</f>
        <v/>
      </c>
      <c r="E46" s="108" t="str">
        <f>IFERROR(IF(Loan_Not_Paid*Values_Entered,Monthly_Payment,""), "")</f>
        <v/>
      </c>
      <c r="F46" s="108" t="str">
        <f>IFERROR(IF(Loan_Not_Paid*Values_Entered,Principal,""), "")</f>
        <v/>
      </c>
      <c r="G46" s="108" t="str">
        <f>IFERROR(IF(Loan_Not_Paid*Values_Entered,Interest,""), "")</f>
        <v/>
      </c>
      <c r="H46" s="108" t="str">
        <f>IFERROR(IF(Loan_Not_Paid*Values_Entered,Ending_Balance,""), "")</f>
        <v/>
      </c>
    </row>
    <row r="47" spans="2:8" x14ac:dyDescent="0.35">
      <c r="B47" s="92" t="str">
        <f>IFERROR(IF(Loan_Not_Paid*Values_Entered,Payment_Number,""), "")</f>
        <v/>
      </c>
      <c r="C47" s="91" t="str">
        <f>IFERROR(IF(Loan_Not_Paid*Values_Entered,Payment_Date,""), "")</f>
        <v/>
      </c>
      <c r="D47" s="108" t="str">
        <f>IFERROR(IF(Loan_Not_Paid*Values_Entered,Beginning_Balance,""), "")</f>
        <v/>
      </c>
      <c r="E47" s="108" t="str">
        <f>IFERROR(IF(Loan_Not_Paid*Values_Entered,Monthly_Payment,""), "")</f>
        <v/>
      </c>
      <c r="F47" s="108" t="str">
        <f>IFERROR(IF(Loan_Not_Paid*Values_Entered,Principal,""), "")</f>
        <v/>
      </c>
      <c r="G47" s="108" t="str">
        <f>IFERROR(IF(Loan_Not_Paid*Values_Entered,Interest,""), "")</f>
        <v/>
      </c>
      <c r="H47" s="108" t="str">
        <f>IFERROR(IF(Loan_Not_Paid*Values_Entered,Ending_Balance,""), "")</f>
        <v/>
      </c>
    </row>
    <row r="48" spans="2:8" x14ac:dyDescent="0.35">
      <c r="B48" s="92" t="str">
        <f>IFERROR(IF(Loan_Not_Paid*Values_Entered,Payment_Number,""), "")</f>
        <v/>
      </c>
      <c r="C48" s="91" t="str">
        <f>IFERROR(IF(Loan_Not_Paid*Values_Entered,Payment_Date,""), "")</f>
        <v/>
      </c>
      <c r="D48" s="108" t="str">
        <f>IFERROR(IF(Loan_Not_Paid*Values_Entered,Beginning_Balance,""), "")</f>
        <v/>
      </c>
      <c r="E48" s="108" t="str">
        <f>IFERROR(IF(Loan_Not_Paid*Values_Entered,Monthly_Payment,""), "")</f>
        <v/>
      </c>
      <c r="F48" s="108" t="str">
        <f>IFERROR(IF(Loan_Not_Paid*Values_Entered,Principal,""), "")</f>
        <v/>
      </c>
      <c r="G48" s="108" t="str">
        <f>IFERROR(IF(Loan_Not_Paid*Values_Entered,Interest,""), "")</f>
        <v/>
      </c>
      <c r="H48" s="108" t="str">
        <f>IFERROR(IF(Loan_Not_Paid*Values_Entered,Ending_Balance,""), "")</f>
        <v/>
      </c>
    </row>
    <row r="49" spans="2:8" x14ac:dyDescent="0.35">
      <c r="B49" s="92" t="str">
        <f>IFERROR(IF(Loan_Not_Paid*Values_Entered,Payment_Number,""), "")</f>
        <v/>
      </c>
      <c r="C49" s="91" t="str">
        <f>IFERROR(IF(Loan_Not_Paid*Values_Entered,Payment_Date,""), "")</f>
        <v/>
      </c>
      <c r="D49" s="108" t="str">
        <f>IFERROR(IF(Loan_Not_Paid*Values_Entered,Beginning_Balance,""), "")</f>
        <v/>
      </c>
      <c r="E49" s="108" t="str">
        <f>IFERROR(IF(Loan_Not_Paid*Values_Entered,Monthly_Payment,""), "")</f>
        <v/>
      </c>
      <c r="F49" s="108" t="str">
        <f>IFERROR(IF(Loan_Not_Paid*Values_Entered,Principal,""), "")</f>
        <v/>
      </c>
      <c r="G49" s="108" t="str">
        <f>IFERROR(IF(Loan_Not_Paid*Values_Entered,Interest,""), "")</f>
        <v/>
      </c>
      <c r="H49" s="108" t="str">
        <f>IFERROR(IF(Loan_Not_Paid*Values_Entered,Ending_Balance,""), "")</f>
        <v/>
      </c>
    </row>
    <row r="50" spans="2:8" x14ac:dyDescent="0.35">
      <c r="B50" s="92" t="str">
        <f>IFERROR(IF(Loan_Not_Paid*Values_Entered,Payment_Number,""), "")</f>
        <v/>
      </c>
      <c r="C50" s="91" t="str">
        <f>IFERROR(IF(Loan_Not_Paid*Values_Entered,Payment_Date,""), "")</f>
        <v/>
      </c>
      <c r="D50" s="108" t="str">
        <f>IFERROR(IF(Loan_Not_Paid*Values_Entered,Beginning_Balance,""), "")</f>
        <v/>
      </c>
      <c r="E50" s="108" t="str">
        <f>IFERROR(IF(Loan_Not_Paid*Values_Entered,Monthly_Payment,""), "")</f>
        <v/>
      </c>
      <c r="F50" s="108" t="str">
        <f>IFERROR(IF(Loan_Not_Paid*Values_Entered,Principal,""), "")</f>
        <v/>
      </c>
      <c r="G50" s="108" t="str">
        <f>IFERROR(IF(Loan_Not_Paid*Values_Entered,Interest,""), "")</f>
        <v/>
      </c>
      <c r="H50" s="108" t="str">
        <f>IFERROR(IF(Loan_Not_Paid*Values_Entered,Ending_Balance,""), "")</f>
        <v/>
      </c>
    </row>
    <row r="51" spans="2:8" x14ac:dyDescent="0.35">
      <c r="B51" s="92" t="str">
        <f>IFERROR(IF(Loan_Not_Paid*Values_Entered,Payment_Number,""), "")</f>
        <v/>
      </c>
      <c r="C51" s="91" t="str">
        <f>IFERROR(IF(Loan_Not_Paid*Values_Entered,Payment_Date,""), "")</f>
        <v/>
      </c>
      <c r="D51" s="108" t="str">
        <f>IFERROR(IF(Loan_Not_Paid*Values_Entered,Beginning_Balance,""), "")</f>
        <v/>
      </c>
      <c r="E51" s="108" t="str">
        <f>IFERROR(IF(Loan_Not_Paid*Values_Entered,Monthly_Payment,""), "")</f>
        <v/>
      </c>
      <c r="F51" s="108" t="str">
        <f>IFERROR(IF(Loan_Not_Paid*Values_Entered,Principal,""), "")</f>
        <v/>
      </c>
      <c r="G51" s="108" t="str">
        <f>IFERROR(IF(Loan_Not_Paid*Values_Entered,Interest,""), "")</f>
        <v/>
      </c>
      <c r="H51" s="108" t="str">
        <f>IFERROR(IF(Loan_Not_Paid*Values_Entered,Ending_Balance,""), "")</f>
        <v/>
      </c>
    </row>
    <row r="52" spans="2:8" x14ac:dyDescent="0.35">
      <c r="B52" s="92" t="str">
        <f>IFERROR(IF(Loan_Not_Paid*Values_Entered,Payment_Number,""), "")</f>
        <v/>
      </c>
      <c r="C52" s="91" t="str">
        <f>IFERROR(IF(Loan_Not_Paid*Values_Entered,Payment_Date,""), "")</f>
        <v/>
      </c>
      <c r="D52" s="108" t="str">
        <f>IFERROR(IF(Loan_Not_Paid*Values_Entered,Beginning_Balance,""), "")</f>
        <v/>
      </c>
      <c r="E52" s="108" t="str">
        <f>IFERROR(IF(Loan_Not_Paid*Values_Entered,Monthly_Payment,""), "")</f>
        <v/>
      </c>
      <c r="F52" s="108" t="str">
        <f>IFERROR(IF(Loan_Not_Paid*Values_Entered,Principal,""), "")</f>
        <v/>
      </c>
      <c r="G52" s="108" t="str">
        <f>IFERROR(IF(Loan_Not_Paid*Values_Entered,Interest,""), "")</f>
        <v/>
      </c>
      <c r="H52" s="108" t="str">
        <f>IFERROR(IF(Loan_Not_Paid*Values_Entered,Ending_Balance,""), "")</f>
        <v/>
      </c>
    </row>
    <row r="53" spans="2:8" x14ac:dyDescent="0.35">
      <c r="B53" s="92" t="str">
        <f>IFERROR(IF(Loan_Not_Paid*Values_Entered,Payment_Number,""), "")</f>
        <v/>
      </c>
      <c r="C53" s="91" t="str">
        <f>IFERROR(IF(Loan_Not_Paid*Values_Entered,Payment_Date,""), "")</f>
        <v/>
      </c>
      <c r="D53" s="108" t="str">
        <f>IFERROR(IF(Loan_Not_Paid*Values_Entered,Beginning_Balance,""), "")</f>
        <v/>
      </c>
      <c r="E53" s="108" t="str">
        <f>IFERROR(IF(Loan_Not_Paid*Values_Entered,Monthly_Payment,""), "")</f>
        <v/>
      </c>
      <c r="F53" s="108" t="str">
        <f>IFERROR(IF(Loan_Not_Paid*Values_Entered,Principal,""), "")</f>
        <v/>
      </c>
      <c r="G53" s="108" t="str">
        <f>IFERROR(IF(Loan_Not_Paid*Values_Entered,Interest,""), "")</f>
        <v/>
      </c>
      <c r="H53" s="108" t="str">
        <f>IFERROR(IF(Loan_Not_Paid*Values_Entered,Ending_Balance,""), "")</f>
        <v/>
      </c>
    </row>
    <row r="54" spans="2:8" x14ac:dyDescent="0.35">
      <c r="B54" s="92" t="str">
        <f>IFERROR(IF(Loan_Not_Paid*Values_Entered,Payment_Number,""), "")</f>
        <v/>
      </c>
      <c r="C54" s="91" t="str">
        <f>IFERROR(IF(Loan_Not_Paid*Values_Entered,Payment_Date,""), "")</f>
        <v/>
      </c>
      <c r="D54" s="108" t="str">
        <f>IFERROR(IF(Loan_Not_Paid*Values_Entered,Beginning_Balance,""), "")</f>
        <v/>
      </c>
      <c r="E54" s="108" t="str">
        <f>IFERROR(IF(Loan_Not_Paid*Values_Entered,Monthly_Payment,""), "")</f>
        <v/>
      </c>
      <c r="F54" s="108" t="str">
        <f>IFERROR(IF(Loan_Not_Paid*Values_Entered,Principal,""), "")</f>
        <v/>
      </c>
      <c r="G54" s="108" t="str">
        <f>IFERROR(IF(Loan_Not_Paid*Values_Entered,Interest,""), "")</f>
        <v/>
      </c>
      <c r="H54" s="108" t="str">
        <f>IFERROR(IF(Loan_Not_Paid*Values_Entered,Ending_Balance,""), "")</f>
        <v/>
      </c>
    </row>
    <row r="55" spans="2:8" x14ac:dyDescent="0.35">
      <c r="B55" s="92" t="str">
        <f>IFERROR(IF(Loan_Not_Paid*Values_Entered,Payment_Number,""), "")</f>
        <v/>
      </c>
      <c r="C55" s="91" t="str">
        <f>IFERROR(IF(Loan_Not_Paid*Values_Entered,Payment_Date,""), "")</f>
        <v/>
      </c>
      <c r="D55" s="108" t="str">
        <f>IFERROR(IF(Loan_Not_Paid*Values_Entered,Beginning_Balance,""), "")</f>
        <v/>
      </c>
      <c r="E55" s="108" t="str">
        <f>IFERROR(IF(Loan_Not_Paid*Values_Entered,Monthly_Payment,""), "")</f>
        <v/>
      </c>
      <c r="F55" s="108" t="str">
        <f>IFERROR(IF(Loan_Not_Paid*Values_Entered,Principal,""), "")</f>
        <v/>
      </c>
      <c r="G55" s="108" t="str">
        <f>IFERROR(IF(Loan_Not_Paid*Values_Entered,Interest,""), "")</f>
        <v/>
      </c>
      <c r="H55" s="108" t="str">
        <f>IFERROR(IF(Loan_Not_Paid*Values_Entered,Ending_Balance,""), "")</f>
        <v/>
      </c>
    </row>
    <row r="56" spans="2:8" x14ac:dyDescent="0.35">
      <c r="B56" s="92" t="str">
        <f>IFERROR(IF(Loan_Not_Paid*Values_Entered,Payment_Number,""), "")</f>
        <v/>
      </c>
      <c r="C56" s="91" t="str">
        <f>IFERROR(IF(Loan_Not_Paid*Values_Entered,Payment_Date,""), "")</f>
        <v/>
      </c>
      <c r="D56" s="108" t="str">
        <f>IFERROR(IF(Loan_Not_Paid*Values_Entered,Beginning_Balance,""), "")</f>
        <v/>
      </c>
      <c r="E56" s="108" t="str">
        <f>IFERROR(IF(Loan_Not_Paid*Values_Entered,Monthly_Payment,""), "")</f>
        <v/>
      </c>
      <c r="F56" s="108" t="str">
        <f>IFERROR(IF(Loan_Not_Paid*Values_Entered,Principal,""), "")</f>
        <v/>
      </c>
      <c r="G56" s="108" t="str">
        <f>IFERROR(IF(Loan_Not_Paid*Values_Entered,Interest,""), "")</f>
        <v/>
      </c>
      <c r="H56" s="108" t="str">
        <f>IFERROR(IF(Loan_Not_Paid*Values_Entered,Ending_Balance,""), "")</f>
        <v/>
      </c>
    </row>
    <row r="57" spans="2:8" x14ac:dyDescent="0.35">
      <c r="B57" s="92" t="str">
        <f>IFERROR(IF(Loan_Not_Paid*Values_Entered,Payment_Number,""), "")</f>
        <v/>
      </c>
      <c r="C57" s="91" t="str">
        <f>IFERROR(IF(Loan_Not_Paid*Values_Entered,Payment_Date,""), "")</f>
        <v/>
      </c>
      <c r="D57" s="108" t="str">
        <f>IFERROR(IF(Loan_Not_Paid*Values_Entered,Beginning_Balance,""), "")</f>
        <v/>
      </c>
      <c r="E57" s="108" t="str">
        <f>IFERROR(IF(Loan_Not_Paid*Values_Entered,Monthly_Payment,""), "")</f>
        <v/>
      </c>
      <c r="F57" s="108" t="str">
        <f>IFERROR(IF(Loan_Not_Paid*Values_Entered,Principal,""), "")</f>
        <v/>
      </c>
      <c r="G57" s="108" t="str">
        <f>IFERROR(IF(Loan_Not_Paid*Values_Entered,Interest,""), "")</f>
        <v/>
      </c>
      <c r="H57" s="108" t="str">
        <f>IFERROR(IF(Loan_Not_Paid*Values_Entered,Ending_Balance,""), "")</f>
        <v/>
      </c>
    </row>
    <row r="58" spans="2:8" x14ac:dyDescent="0.35">
      <c r="B58" s="92" t="str">
        <f>IFERROR(IF(Loan_Not_Paid*Values_Entered,Payment_Number,""), "")</f>
        <v/>
      </c>
      <c r="C58" s="91" t="str">
        <f>IFERROR(IF(Loan_Not_Paid*Values_Entered,Payment_Date,""), "")</f>
        <v/>
      </c>
      <c r="D58" s="108" t="str">
        <f>IFERROR(IF(Loan_Not_Paid*Values_Entered,Beginning_Balance,""), "")</f>
        <v/>
      </c>
      <c r="E58" s="108" t="str">
        <f>IFERROR(IF(Loan_Not_Paid*Values_Entered,Monthly_Payment,""), "")</f>
        <v/>
      </c>
      <c r="F58" s="108" t="str">
        <f>IFERROR(IF(Loan_Not_Paid*Values_Entered,Principal,""), "")</f>
        <v/>
      </c>
      <c r="G58" s="108" t="str">
        <f>IFERROR(IF(Loan_Not_Paid*Values_Entered,Interest,""), "")</f>
        <v/>
      </c>
      <c r="H58" s="108" t="str">
        <f>IFERROR(IF(Loan_Not_Paid*Values_Entered,Ending_Balance,""), "")</f>
        <v/>
      </c>
    </row>
    <row r="59" spans="2:8" x14ac:dyDescent="0.35">
      <c r="B59" s="92" t="str">
        <f>IFERROR(IF(Loan_Not_Paid*Values_Entered,Payment_Number,""), "")</f>
        <v/>
      </c>
      <c r="C59" s="91" t="str">
        <f>IFERROR(IF(Loan_Not_Paid*Values_Entered,Payment_Date,""), "")</f>
        <v/>
      </c>
      <c r="D59" s="108" t="str">
        <f>IFERROR(IF(Loan_Not_Paid*Values_Entered,Beginning_Balance,""), "")</f>
        <v/>
      </c>
      <c r="E59" s="108" t="str">
        <f>IFERROR(IF(Loan_Not_Paid*Values_Entered,Monthly_Payment,""), "")</f>
        <v/>
      </c>
      <c r="F59" s="108" t="str">
        <f>IFERROR(IF(Loan_Not_Paid*Values_Entered,Principal,""), "")</f>
        <v/>
      </c>
      <c r="G59" s="108" t="str">
        <f>IFERROR(IF(Loan_Not_Paid*Values_Entered,Interest,""), "")</f>
        <v/>
      </c>
      <c r="H59" s="108" t="str">
        <f>IFERROR(IF(Loan_Not_Paid*Values_Entered,Ending_Balance,""), "")</f>
        <v/>
      </c>
    </row>
    <row r="60" spans="2:8" x14ac:dyDescent="0.35">
      <c r="B60" s="92" t="str">
        <f>IFERROR(IF(Loan_Not_Paid*Values_Entered,Payment_Number,""), "")</f>
        <v/>
      </c>
      <c r="C60" s="91" t="str">
        <f>IFERROR(IF(Loan_Not_Paid*Values_Entered,Payment_Date,""), "")</f>
        <v/>
      </c>
      <c r="D60" s="108" t="str">
        <f>IFERROR(IF(Loan_Not_Paid*Values_Entered,Beginning_Balance,""), "")</f>
        <v/>
      </c>
      <c r="E60" s="108" t="str">
        <f>IFERROR(IF(Loan_Not_Paid*Values_Entered,Monthly_Payment,""), "")</f>
        <v/>
      </c>
      <c r="F60" s="108" t="str">
        <f>IFERROR(IF(Loan_Not_Paid*Values_Entered,Principal,""), "")</f>
        <v/>
      </c>
      <c r="G60" s="108" t="str">
        <f>IFERROR(IF(Loan_Not_Paid*Values_Entered,Interest,""), "")</f>
        <v/>
      </c>
      <c r="H60" s="108" t="str">
        <f>IFERROR(IF(Loan_Not_Paid*Values_Entered,Ending_Balance,""), "")</f>
        <v/>
      </c>
    </row>
    <row r="61" spans="2:8" x14ac:dyDescent="0.35">
      <c r="B61" s="92" t="str">
        <f>IFERROR(IF(Loan_Not_Paid*Values_Entered,Payment_Number,""), "")</f>
        <v/>
      </c>
      <c r="C61" s="91" t="str">
        <f>IFERROR(IF(Loan_Not_Paid*Values_Entered,Payment_Date,""), "")</f>
        <v/>
      </c>
      <c r="D61" s="108" t="str">
        <f>IFERROR(IF(Loan_Not_Paid*Values_Entered,Beginning_Balance,""), "")</f>
        <v/>
      </c>
      <c r="E61" s="108" t="str">
        <f>IFERROR(IF(Loan_Not_Paid*Values_Entered,Monthly_Payment,""), "")</f>
        <v/>
      </c>
      <c r="F61" s="108" t="str">
        <f>IFERROR(IF(Loan_Not_Paid*Values_Entered,Principal,""), "")</f>
        <v/>
      </c>
      <c r="G61" s="108" t="str">
        <f>IFERROR(IF(Loan_Not_Paid*Values_Entered,Interest,""), "")</f>
        <v/>
      </c>
      <c r="H61" s="108" t="str">
        <f>IFERROR(IF(Loan_Not_Paid*Values_Entered,Ending_Balance,""), "")</f>
        <v/>
      </c>
    </row>
    <row r="62" spans="2:8" x14ac:dyDescent="0.35">
      <c r="B62" s="92" t="str">
        <f>IFERROR(IF(Loan_Not_Paid*Values_Entered,Payment_Number,""), "")</f>
        <v/>
      </c>
      <c r="C62" s="91" t="str">
        <f>IFERROR(IF(Loan_Not_Paid*Values_Entered,Payment_Date,""), "")</f>
        <v/>
      </c>
      <c r="D62" s="108" t="str">
        <f>IFERROR(IF(Loan_Not_Paid*Values_Entered,Beginning_Balance,""), "")</f>
        <v/>
      </c>
      <c r="E62" s="108" t="str">
        <f>IFERROR(IF(Loan_Not_Paid*Values_Entered,Monthly_Payment,""), "")</f>
        <v/>
      </c>
      <c r="F62" s="108" t="str">
        <f>IFERROR(IF(Loan_Not_Paid*Values_Entered,Principal,""), "")</f>
        <v/>
      </c>
      <c r="G62" s="108" t="str">
        <f>IFERROR(IF(Loan_Not_Paid*Values_Entered,Interest,""), "")</f>
        <v/>
      </c>
      <c r="H62" s="108" t="str">
        <f>IFERROR(IF(Loan_Not_Paid*Values_Entered,Ending_Balance,""), "")</f>
        <v/>
      </c>
    </row>
    <row r="63" spans="2:8" x14ac:dyDescent="0.35">
      <c r="B63" s="92" t="str">
        <f>IFERROR(IF(Loan_Not_Paid*Values_Entered,Payment_Number,""), "")</f>
        <v/>
      </c>
      <c r="C63" s="91" t="str">
        <f>IFERROR(IF(Loan_Not_Paid*Values_Entered,Payment_Date,""), "")</f>
        <v/>
      </c>
      <c r="D63" s="108" t="str">
        <f>IFERROR(IF(Loan_Not_Paid*Values_Entered,Beginning_Balance,""), "")</f>
        <v/>
      </c>
      <c r="E63" s="108" t="str">
        <f>IFERROR(IF(Loan_Not_Paid*Values_Entered,Monthly_Payment,""), "")</f>
        <v/>
      </c>
      <c r="F63" s="108" t="str">
        <f>IFERROR(IF(Loan_Not_Paid*Values_Entered,Principal,""), "")</f>
        <v/>
      </c>
      <c r="G63" s="108" t="str">
        <f>IFERROR(IF(Loan_Not_Paid*Values_Entered,Interest,""), "")</f>
        <v/>
      </c>
      <c r="H63" s="108" t="str">
        <f>IFERROR(IF(Loan_Not_Paid*Values_Entered,Ending_Balance,""), "")</f>
        <v/>
      </c>
    </row>
    <row r="64" spans="2:8" x14ac:dyDescent="0.35">
      <c r="B64" s="92" t="str">
        <f>IFERROR(IF(Loan_Not_Paid*Values_Entered,Payment_Number,""), "")</f>
        <v/>
      </c>
      <c r="C64" s="91" t="str">
        <f>IFERROR(IF(Loan_Not_Paid*Values_Entered,Payment_Date,""), "")</f>
        <v/>
      </c>
      <c r="D64" s="108" t="str">
        <f>IFERROR(IF(Loan_Not_Paid*Values_Entered,Beginning_Balance,""), "")</f>
        <v/>
      </c>
      <c r="E64" s="108" t="str">
        <f>IFERROR(IF(Loan_Not_Paid*Values_Entered,Monthly_Payment,""), "")</f>
        <v/>
      </c>
      <c r="F64" s="108" t="str">
        <f>IFERROR(IF(Loan_Not_Paid*Values_Entered,Principal,""), "")</f>
        <v/>
      </c>
      <c r="G64" s="108" t="str">
        <f>IFERROR(IF(Loan_Not_Paid*Values_Entered,Interest,""), "")</f>
        <v/>
      </c>
      <c r="H64" s="108" t="str">
        <f>IFERROR(IF(Loan_Not_Paid*Values_Entered,Ending_Balance,""), "")</f>
        <v/>
      </c>
    </row>
    <row r="65" spans="2:8" x14ac:dyDescent="0.35">
      <c r="B65" s="92" t="str">
        <f>IFERROR(IF(Loan_Not_Paid*Values_Entered,Payment_Number,""), "")</f>
        <v/>
      </c>
      <c r="C65" s="91" t="str">
        <f>IFERROR(IF(Loan_Not_Paid*Values_Entered,Payment_Date,""), "")</f>
        <v/>
      </c>
      <c r="D65" s="108" t="str">
        <f>IFERROR(IF(Loan_Not_Paid*Values_Entered,Beginning_Balance,""), "")</f>
        <v/>
      </c>
      <c r="E65" s="108" t="str">
        <f>IFERROR(IF(Loan_Not_Paid*Values_Entered,Monthly_Payment,""), "")</f>
        <v/>
      </c>
      <c r="F65" s="108" t="str">
        <f>IFERROR(IF(Loan_Not_Paid*Values_Entered,Principal,""), "")</f>
        <v/>
      </c>
      <c r="G65" s="108" t="str">
        <f>IFERROR(IF(Loan_Not_Paid*Values_Entered,Interest,""), "")</f>
        <v/>
      </c>
      <c r="H65" s="108" t="str">
        <f>IFERROR(IF(Loan_Not_Paid*Values_Entered,Ending_Balance,""), "")</f>
        <v/>
      </c>
    </row>
    <row r="66" spans="2:8" x14ac:dyDescent="0.35">
      <c r="B66" s="92" t="str">
        <f>IFERROR(IF(Loan_Not_Paid*Values_Entered,Payment_Number,""), "")</f>
        <v/>
      </c>
      <c r="C66" s="91" t="str">
        <f>IFERROR(IF(Loan_Not_Paid*Values_Entered,Payment_Date,""), "")</f>
        <v/>
      </c>
      <c r="D66" s="108" t="str">
        <f>IFERROR(IF(Loan_Not_Paid*Values_Entered,Beginning_Balance,""), "")</f>
        <v/>
      </c>
      <c r="E66" s="108" t="str">
        <f>IFERROR(IF(Loan_Not_Paid*Values_Entered,Monthly_Payment,""), "")</f>
        <v/>
      </c>
      <c r="F66" s="108" t="str">
        <f>IFERROR(IF(Loan_Not_Paid*Values_Entered,Principal,""), "")</f>
        <v/>
      </c>
      <c r="G66" s="108" t="str">
        <f>IFERROR(IF(Loan_Not_Paid*Values_Entered,Interest,""), "")</f>
        <v/>
      </c>
      <c r="H66" s="108" t="str">
        <f>IFERROR(IF(Loan_Not_Paid*Values_Entered,Ending_Balance,""), "")</f>
        <v/>
      </c>
    </row>
    <row r="67" spans="2:8" x14ac:dyDescent="0.35">
      <c r="B67" s="92" t="str">
        <f>IFERROR(IF(Loan_Not_Paid*Values_Entered,Payment_Number,""), "")</f>
        <v/>
      </c>
      <c r="C67" s="91" t="str">
        <f>IFERROR(IF(Loan_Not_Paid*Values_Entered,Payment_Date,""), "")</f>
        <v/>
      </c>
      <c r="D67" s="108" t="str">
        <f>IFERROR(IF(Loan_Not_Paid*Values_Entered,Beginning_Balance,""), "")</f>
        <v/>
      </c>
      <c r="E67" s="108" t="str">
        <f>IFERROR(IF(Loan_Not_Paid*Values_Entered,Monthly_Payment,""), "")</f>
        <v/>
      </c>
      <c r="F67" s="108" t="str">
        <f>IFERROR(IF(Loan_Not_Paid*Values_Entered,Principal,""), "")</f>
        <v/>
      </c>
      <c r="G67" s="108" t="str">
        <f>IFERROR(IF(Loan_Not_Paid*Values_Entered,Interest,""), "")</f>
        <v/>
      </c>
      <c r="H67" s="108" t="str">
        <f>IFERROR(IF(Loan_Not_Paid*Values_Entered,Ending_Balance,""), "")</f>
        <v/>
      </c>
    </row>
    <row r="68" spans="2:8" x14ac:dyDescent="0.35">
      <c r="B68" s="92" t="str">
        <f>IFERROR(IF(Loan_Not_Paid*Values_Entered,Payment_Number,""), "")</f>
        <v/>
      </c>
      <c r="C68" s="91" t="str">
        <f>IFERROR(IF(Loan_Not_Paid*Values_Entered,Payment_Date,""), "")</f>
        <v/>
      </c>
      <c r="D68" s="108" t="str">
        <f>IFERROR(IF(Loan_Not_Paid*Values_Entered,Beginning_Balance,""), "")</f>
        <v/>
      </c>
      <c r="E68" s="108" t="str">
        <f>IFERROR(IF(Loan_Not_Paid*Values_Entered,Monthly_Payment,""), "")</f>
        <v/>
      </c>
      <c r="F68" s="108" t="str">
        <f>IFERROR(IF(Loan_Not_Paid*Values_Entered,Principal,""), "")</f>
        <v/>
      </c>
      <c r="G68" s="108" t="str">
        <f>IFERROR(IF(Loan_Not_Paid*Values_Entered,Interest,""), "")</f>
        <v/>
      </c>
      <c r="H68" s="108" t="str">
        <f>IFERROR(IF(Loan_Not_Paid*Values_Entered,Ending_Balance,""), "")</f>
        <v/>
      </c>
    </row>
    <row r="69" spans="2:8" x14ac:dyDescent="0.35">
      <c r="B69" s="92" t="str">
        <f>IFERROR(IF(Loan_Not_Paid*Values_Entered,Payment_Number,""), "")</f>
        <v/>
      </c>
      <c r="C69" s="91" t="str">
        <f>IFERROR(IF(Loan_Not_Paid*Values_Entered,Payment_Date,""), "")</f>
        <v/>
      </c>
      <c r="D69" s="108" t="str">
        <f>IFERROR(IF(Loan_Not_Paid*Values_Entered,Beginning_Balance,""), "")</f>
        <v/>
      </c>
      <c r="E69" s="108" t="str">
        <f>IFERROR(IF(Loan_Not_Paid*Values_Entered,Monthly_Payment,""), "")</f>
        <v/>
      </c>
      <c r="F69" s="108" t="str">
        <f>IFERROR(IF(Loan_Not_Paid*Values_Entered,Principal,""), "")</f>
        <v/>
      </c>
      <c r="G69" s="108" t="str">
        <f>IFERROR(IF(Loan_Not_Paid*Values_Entered,Interest,""), "")</f>
        <v/>
      </c>
      <c r="H69" s="108" t="str">
        <f>IFERROR(IF(Loan_Not_Paid*Values_Entered,Ending_Balance,""), "")</f>
        <v/>
      </c>
    </row>
    <row r="70" spans="2:8" x14ac:dyDescent="0.35">
      <c r="B70" s="92" t="str">
        <f>IFERROR(IF(Loan_Not_Paid*Values_Entered,Payment_Number,""), "")</f>
        <v/>
      </c>
      <c r="C70" s="91" t="str">
        <f>IFERROR(IF(Loan_Not_Paid*Values_Entered,Payment_Date,""), "")</f>
        <v/>
      </c>
      <c r="D70" s="108" t="str">
        <f>IFERROR(IF(Loan_Not_Paid*Values_Entered,Beginning_Balance,""), "")</f>
        <v/>
      </c>
      <c r="E70" s="108" t="str">
        <f>IFERROR(IF(Loan_Not_Paid*Values_Entered,Monthly_Payment,""), "")</f>
        <v/>
      </c>
      <c r="F70" s="108" t="str">
        <f>IFERROR(IF(Loan_Not_Paid*Values_Entered,Principal,""), "")</f>
        <v/>
      </c>
      <c r="G70" s="108" t="str">
        <f>IFERROR(IF(Loan_Not_Paid*Values_Entered,Interest,""), "")</f>
        <v/>
      </c>
      <c r="H70" s="108" t="str">
        <f>IFERROR(IF(Loan_Not_Paid*Values_Entered,Ending_Balance,""), "")</f>
        <v/>
      </c>
    </row>
    <row r="71" spans="2:8" x14ac:dyDescent="0.35">
      <c r="B71" s="92" t="str">
        <f>IFERROR(IF(Loan_Not_Paid*Values_Entered,Payment_Number,""), "")</f>
        <v/>
      </c>
      <c r="C71" s="91" t="str">
        <f>IFERROR(IF(Loan_Not_Paid*Values_Entered,Payment_Date,""), "")</f>
        <v/>
      </c>
      <c r="D71" s="108" t="str">
        <f>IFERROR(IF(Loan_Not_Paid*Values_Entered,Beginning_Balance,""), "")</f>
        <v/>
      </c>
      <c r="E71" s="108" t="str">
        <f>IFERROR(IF(Loan_Not_Paid*Values_Entered,Monthly_Payment,""), "")</f>
        <v/>
      </c>
      <c r="F71" s="108" t="str">
        <f>IFERROR(IF(Loan_Not_Paid*Values_Entered,Principal,""), "")</f>
        <v/>
      </c>
      <c r="G71" s="108" t="str">
        <f>IFERROR(IF(Loan_Not_Paid*Values_Entered,Interest,""), "")</f>
        <v/>
      </c>
      <c r="H71" s="108" t="str">
        <f>IFERROR(IF(Loan_Not_Paid*Values_Entered,Ending_Balance,""), "")</f>
        <v/>
      </c>
    </row>
    <row r="72" spans="2:8" x14ac:dyDescent="0.35">
      <c r="B72" s="92" t="str">
        <f>IFERROR(IF(Loan_Not_Paid*Values_Entered,Payment_Number,""), "")</f>
        <v/>
      </c>
      <c r="C72" s="91" t="str">
        <f>IFERROR(IF(Loan_Not_Paid*Values_Entered,Payment_Date,""), "")</f>
        <v/>
      </c>
      <c r="D72" s="108" t="str">
        <f>IFERROR(IF(Loan_Not_Paid*Values_Entered,Beginning_Balance,""), "")</f>
        <v/>
      </c>
      <c r="E72" s="108" t="str">
        <f>IFERROR(IF(Loan_Not_Paid*Values_Entered,Monthly_Payment,""), "")</f>
        <v/>
      </c>
      <c r="F72" s="108" t="str">
        <f>IFERROR(IF(Loan_Not_Paid*Values_Entered,Principal,""), "")</f>
        <v/>
      </c>
      <c r="G72" s="108" t="str">
        <f>IFERROR(IF(Loan_Not_Paid*Values_Entered,Interest,""), "")</f>
        <v/>
      </c>
      <c r="H72" s="108" t="str">
        <f>IFERROR(IF(Loan_Not_Paid*Values_Entered,Ending_Balance,""), "")</f>
        <v/>
      </c>
    </row>
    <row r="73" spans="2:8" x14ac:dyDescent="0.35">
      <c r="B73" s="92" t="str">
        <f>IFERROR(IF(Loan_Not_Paid*Values_Entered,Payment_Number,""), "")</f>
        <v/>
      </c>
      <c r="C73" s="91" t="str">
        <f>IFERROR(IF(Loan_Not_Paid*Values_Entered,Payment_Date,""), "")</f>
        <v/>
      </c>
      <c r="D73" s="108" t="str">
        <f>IFERROR(IF(Loan_Not_Paid*Values_Entered,Beginning_Balance,""), "")</f>
        <v/>
      </c>
      <c r="E73" s="108" t="str">
        <f>IFERROR(IF(Loan_Not_Paid*Values_Entered,Monthly_Payment,""), "")</f>
        <v/>
      </c>
      <c r="F73" s="108" t="str">
        <f>IFERROR(IF(Loan_Not_Paid*Values_Entered,Principal,""), "")</f>
        <v/>
      </c>
      <c r="G73" s="108" t="str">
        <f>IFERROR(IF(Loan_Not_Paid*Values_Entered,Interest,""), "")</f>
        <v/>
      </c>
      <c r="H73" s="108" t="str">
        <f>IFERROR(IF(Loan_Not_Paid*Values_Entered,Ending_Balance,""), "")</f>
        <v/>
      </c>
    </row>
    <row r="74" spans="2:8" x14ac:dyDescent="0.35">
      <c r="B74" s="92" t="str">
        <f>IFERROR(IF(Loan_Not_Paid*Values_Entered,Payment_Number,""), "")</f>
        <v/>
      </c>
      <c r="C74" s="91" t="str">
        <f>IFERROR(IF(Loan_Not_Paid*Values_Entered,Payment_Date,""), "")</f>
        <v/>
      </c>
      <c r="D74" s="108" t="str">
        <f>IFERROR(IF(Loan_Not_Paid*Values_Entered,Beginning_Balance,""), "")</f>
        <v/>
      </c>
      <c r="E74" s="108" t="str">
        <f>IFERROR(IF(Loan_Not_Paid*Values_Entered,Monthly_Payment,""), "")</f>
        <v/>
      </c>
      <c r="F74" s="108" t="str">
        <f>IFERROR(IF(Loan_Not_Paid*Values_Entered,Principal,""), "")</f>
        <v/>
      </c>
      <c r="G74" s="108" t="str">
        <f>IFERROR(IF(Loan_Not_Paid*Values_Entered,Interest,""), "")</f>
        <v/>
      </c>
      <c r="H74" s="108" t="str">
        <f>IFERROR(IF(Loan_Not_Paid*Values_Entered,Ending_Balance,""), "")</f>
        <v/>
      </c>
    </row>
    <row r="75" spans="2:8" x14ac:dyDescent="0.35">
      <c r="B75" s="92" t="str">
        <f>IFERROR(IF(Loan_Not_Paid*Values_Entered,Payment_Number,""), "")</f>
        <v/>
      </c>
      <c r="C75" s="91" t="str">
        <f>IFERROR(IF(Loan_Not_Paid*Values_Entered,Payment_Date,""), "")</f>
        <v/>
      </c>
      <c r="D75" s="108" t="str">
        <f>IFERROR(IF(Loan_Not_Paid*Values_Entered,Beginning_Balance,""), "")</f>
        <v/>
      </c>
      <c r="E75" s="108" t="str">
        <f>IFERROR(IF(Loan_Not_Paid*Values_Entered,Monthly_Payment,""), "")</f>
        <v/>
      </c>
      <c r="F75" s="108" t="str">
        <f>IFERROR(IF(Loan_Not_Paid*Values_Entered,Principal,""), "")</f>
        <v/>
      </c>
      <c r="G75" s="108" t="str">
        <f>IFERROR(IF(Loan_Not_Paid*Values_Entered,Interest,""), "")</f>
        <v/>
      </c>
      <c r="H75" s="108" t="str">
        <f>IFERROR(IF(Loan_Not_Paid*Values_Entered,Ending_Balance,""), "")</f>
        <v/>
      </c>
    </row>
    <row r="76" spans="2:8" x14ac:dyDescent="0.35">
      <c r="B76" s="92" t="str">
        <f>IFERROR(IF(Loan_Not_Paid*Values_Entered,Payment_Number,""), "")</f>
        <v/>
      </c>
      <c r="C76" s="91" t="str">
        <f>IFERROR(IF(Loan_Not_Paid*Values_Entered,Payment_Date,""), "")</f>
        <v/>
      </c>
      <c r="D76" s="108" t="str">
        <f>IFERROR(IF(Loan_Not_Paid*Values_Entered,Beginning_Balance,""), "")</f>
        <v/>
      </c>
      <c r="E76" s="108" t="str">
        <f>IFERROR(IF(Loan_Not_Paid*Values_Entered,Monthly_Payment,""), "")</f>
        <v/>
      </c>
      <c r="F76" s="108" t="str">
        <f>IFERROR(IF(Loan_Not_Paid*Values_Entered,Principal,""), "")</f>
        <v/>
      </c>
      <c r="G76" s="108" t="str">
        <f>IFERROR(IF(Loan_Not_Paid*Values_Entered,Interest,""), "")</f>
        <v/>
      </c>
      <c r="H76" s="108" t="str">
        <f>IFERROR(IF(Loan_Not_Paid*Values_Entered,Ending_Balance,""), "")</f>
        <v/>
      </c>
    </row>
    <row r="77" spans="2:8" x14ac:dyDescent="0.35">
      <c r="B77" s="92" t="str">
        <f>IFERROR(IF(Loan_Not_Paid*Values_Entered,Payment_Number,""), "")</f>
        <v/>
      </c>
      <c r="C77" s="91" t="str">
        <f>IFERROR(IF(Loan_Not_Paid*Values_Entered,Payment_Date,""), "")</f>
        <v/>
      </c>
      <c r="D77" s="108" t="str">
        <f>IFERROR(IF(Loan_Not_Paid*Values_Entered,Beginning_Balance,""), "")</f>
        <v/>
      </c>
      <c r="E77" s="108" t="str">
        <f>IFERROR(IF(Loan_Not_Paid*Values_Entered,Monthly_Payment,""), "")</f>
        <v/>
      </c>
      <c r="F77" s="108" t="str">
        <f>IFERROR(IF(Loan_Not_Paid*Values_Entered,Principal,""), "")</f>
        <v/>
      </c>
      <c r="G77" s="108" t="str">
        <f>IFERROR(IF(Loan_Not_Paid*Values_Entered,Interest,""), "")</f>
        <v/>
      </c>
      <c r="H77" s="108" t="str">
        <f>IFERROR(IF(Loan_Not_Paid*Values_Entered,Ending_Balance,""), "")</f>
        <v/>
      </c>
    </row>
    <row r="78" spans="2:8" x14ac:dyDescent="0.35">
      <c r="B78" s="92" t="str">
        <f>IFERROR(IF(Loan_Not_Paid*Values_Entered,Payment_Number,""), "")</f>
        <v/>
      </c>
      <c r="C78" s="91" t="str">
        <f>IFERROR(IF(Loan_Not_Paid*Values_Entered,Payment_Date,""), "")</f>
        <v/>
      </c>
      <c r="D78" s="108" t="str">
        <f>IFERROR(IF(Loan_Not_Paid*Values_Entered,Beginning_Balance,""), "")</f>
        <v/>
      </c>
      <c r="E78" s="108" t="str">
        <f>IFERROR(IF(Loan_Not_Paid*Values_Entered,Monthly_Payment,""), "")</f>
        <v/>
      </c>
      <c r="F78" s="108" t="str">
        <f>IFERROR(IF(Loan_Not_Paid*Values_Entered,Principal,""), "")</f>
        <v/>
      </c>
      <c r="G78" s="108" t="str">
        <f>IFERROR(IF(Loan_Not_Paid*Values_Entered,Interest,""), "")</f>
        <v/>
      </c>
      <c r="H78" s="108" t="str">
        <f>IFERROR(IF(Loan_Not_Paid*Values_Entered,Ending_Balance,""), "")</f>
        <v/>
      </c>
    </row>
    <row r="79" spans="2:8" x14ac:dyDescent="0.35">
      <c r="B79" s="92" t="str">
        <f>IFERROR(IF(Loan_Not_Paid*Values_Entered,Payment_Number,""), "")</f>
        <v/>
      </c>
      <c r="C79" s="91" t="str">
        <f>IFERROR(IF(Loan_Not_Paid*Values_Entered,Payment_Date,""), "")</f>
        <v/>
      </c>
      <c r="D79" s="108" t="str">
        <f>IFERROR(IF(Loan_Not_Paid*Values_Entered,Beginning_Balance,""), "")</f>
        <v/>
      </c>
      <c r="E79" s="108" t="str">
        <f>IFERROR(IF(Loan_Not_Paid*Values_Entered,Monthly_Payment,""), "")</f>
        <v/>
      </c>
      <c r="F79" s="108" t="str">
        <f>IFERROR(IF(Loan_Not_Paid*Values_Entered,Principal,""), "")</f>
        <v/>
      </c>
      <c r="G79" s="108" t="str">
        <f>IFERROR(IF(Loan_Not_Paid*Values_Entered,Interest,""), "")</f>
        <v/>
      </c>
      <c r="H79" s="108" t="str">
        <f>IFERROR(IF(Loan_Not_Paid*Values_Entered,Ending_Balance,""), "")</f>
        <v/>
      </c>
    </row>
    <row r="80" spans="2:8" x14ac:dyDescent="0.35">
      <c r="B80" s="92" t="str">
        <f>IFERROR(IF(Loan_Not_Paid*Values_Entered,Payment_Number,""), "")</f>
        <v/>
      </c>
      <c r="C80" s="91" t="str">
        <f>IFERROR(IF(Loan_Not_Paid*Values_Entered,Payment_Date,""), "")</f>
        <v/>
      </c>
      <c r="D80" s="108" t="str">
        <f>IFERROR(IF(Loan_Not_Paid*Values_Entered,Beginning_Balance,""), "")</f>
        <v/>
      </c>
      <c r="E80" s="108" t="str">
        <f>IFERROR(IF(Loan_Not_Paid*Values_Entered,Monthly_Payment,""), "")</f>
        <v/>
      </c>
      <c r="F80" s="108" t="str">
        <f>IFERROR(IF(Loan_Not_Paid*Values_Entered,Principal,""), "")</f>
        <v/>
      </c>
      <c r="G80" s="108" t="str">
        <f>IFERROR(IF(Loan_Not_Paid*Values_Entered,Interest,""), "")</f>
        <v/>
      </c>
      <c r="H80" s="108" t="str">
        <f>IFERROR(IF(Loan_Not_Paid*Values_Entered,Ending_Balance,""), "")</f>
        <v/>
      </c>
    </row>
    <row r="81" spans="2:8" x14ac:dyDescent="0.35">
      <c r="B81" s="92" t="str">
        <f>IFERROR(IF(Loan_Not_Paid*Values_Entered,Payment_Number,""), "")</f>
        <v/>
      </c>
      <c r="C81" s="91" t="str">
        <f>IFERROR(IF(Loan_Not_Paid*Values_Entered,Payment_Date,""), "")</f>
        <v/>
      </c>
      <c r="D81" s="108" t="str">
        <f>IFERROR(IF(Loan_Not_Paid*Values_Entered,Beginning_Balance,""), "")</f>
        <v/>
      </c>
      <c r="E81" s="108" t="str">
        <f>IFERROR(IF(Loan_Not_Paid*Values_Entered,Monthly_Payment,""), "")</f>
        <v/>
      </c>
      <c r="F81" s="108" t="str">
        <f>IFERROR(IF(Loan_Not_Paid*Values_Entered,Principal,""), "")</f>
        <v/>
      </c>
      <c r="G81" s="108" t="str">
        <f>IFERROR(IF(Loan_Not_Paid*Values_Entered,Interest,""), "")</f>
        <v/>
      </c>
      <c r="H81" s="108" t="str">
        <f>IFERROR(IF(Loan_Not_Paid*Values_Entered,Ending_Balance,""), "")</f>
        <v/>
      </c>
    </row>
    <row r="82" spans="2:8" x14ac:dyDescent="0.35">
      <c r="B82" s="92" t="str">
        <f>IFERROR(IF(Loan_Not_Paid*Values_Entered,Payment_Number,""), "")</f>
        <v/>
      </c>
      <c r="C82" s="91" t="str">
        <f>IFERROR(IF(Loan_Not_Paid*Values_Entered,Payment_Date,""), "")</f>
        <v/>
      </c>
      <c r="D82" s="108" t="str">
        <f>IFERROR(IF(Loan_Not_Paid*Values_Entered,Beginning_Balance,""), "")</f>
        <v/>
      </c>
      <c r="E82" s="108" t="str">
        <f>IFERROR(IF(Loan_Not_Paid*Values_Entered,Monthly_Payment,""), "")</f>
        <v/>
      </c>
      <c r="F82" s="108" t="str">
        <f>IFERROR(IF(Loan_Not_Paid*Values_Entered,Principal,""), "")</f>
        <v/>
      </c>
      <c r="G82" s="108" t="str">
        <f>IFERROR(IF(Loan_Not_Paid*Values_Entered,Interest,""), "")</f>
        <v/>
      </c>
      <c r="H82" s="108" t="str">
        <f>IFERROR(IF(Loan_Not_Paid*Values_Entered,Ending_Balance,""), "")</f>
        <v/>
      </c>
    </row>
    <row r="83" spans="2:8" x14ac:dyDescent="0.35">
      <c r="B83" s="92" t="str">
        <f>IFERROR(IF(Loan_Not_Paid*Values_Entered,Payment_Number,""), "")</f>
        <v/>
      </c>
      <c r="C83" s="91" t="str">
        <f>IFERROR(IF(Loan_Not_Paid*Values_Entered,Payment_Date,""), "")</f>
        <v/>
      </c>
      <c r="D83" s="108" t="str">
        <f>IFERROR(IF(Loan_Not_Paid*Values_Entered,Beginning_Balance,""), "")</f>
        <v/>
      </c>
      <c r="E83" s="108" t="str">
        <f>IFERROR(IF(Loan_Not_Paid*Values_Entered,Monthly_Payment,""), "")</f>
        <v/>
      </c>
      <c r="F83" s="108" t="str">
        <f>IFERROR(IF(Loan_Not_Paid*Values_Entered,Principal,""), "")</f>
        <v/>
      </c>
      <c r="G83" s="108" t="str">
        <f>IFERROR(IF(Loan_Not_Paid*Values_Entered,Interest,""), "")</f>
        <v/>
      </c>
      <c r="H83" s="108" t="str">
        <f>IFERROR(IF(Loan_Not_Paid*Values_Entered,Ending_Balance,""), "")</f>
        <v/>
      </c>
    </row>
    <row r="84" spans="2:8" x14ac:dyDescent="0.35">
      <c r="B84" s="92" t="str">
        <f>IFERROR(IF(Loan_Not_Paid*Values_Entered,Payment_Number,""), "")</f>
        <v/>
      </c>
      <c r="C84" s="91" t="str">
        <f>IFERROR(IF(Loan_Not_Paid*Values_Entered,Payment_Date,""), "")</f>
        <v/>
      </c>
      <c r="D84" s="108" t="str">
        <f>IFERROR(IF(Loan_Not_Paid*Values_Entered,Beginning_Balance,""), "")</f>
        <v/>
      </c>
      <c r="E84" s="108" t="str">
        <f>IFERROR(IF(Loan_Not_Paid*Values_Entered,Monthly_Payment,""), "")</f>
        <v/>
      </c>
      <c r="F84" s="108" t="str">
        <f>IFERROR(IF(Loan_Not_Paid*Values_Entered,Principal,""), "")</f>
        <v/>
      </c>
      <c r="G84" s="108" t="str">
        <f>IFERROR(IF(Loan_Not_Paid*Values_Entered,Interest,""), "")</f>
        <v/>
      </c>
      <c r="H84" s="108" t="str">
        <f>IFERROR(IF(Loan_Not_Paid*Values_Entered,Ending_Balance,""), "")</f>
        <v/>
      </c>
    </row>
    <row r="85" spans="2:8" x14ac:dyDescent="0.35">
      <c r="B85" s="92" t="str">
        <f>IFERROR(IF(Loan_Not_Paid*Values_Entered,Payment_Number,""), "")</f>
        <v/>
      </c>
      <c r="C85" s="91" t="str">
        <f>IFERROR(IF(Loan_Not_Paid*Values_Entered,Payment_Date,""), "")</f>
        <v/>
      </c>
      <c r="D85" s="108" t="str">
        <f>IFERROR(IF(Loan_Not_Paid*Values_Entered,Beginning_Balance,""), "")</f>
        <v/>
      </c>
      <c r="E85" s="108" t="str">
        <f>IFERROR(IF(Loan_Not_Paid*Values_Entered,Monthly_Payment,""), "")</f>
        <v/>
      </c>
      <c r="F85" s="108" t="str">
        <f>IFERROR(IF(Loan_Not_Paid*Values_Entered,Principal,""), "")</f>
        <v/>
      </c>
      <c r="G85" s="108" t="str">
        <f>IFERROR(IF(Loan_Not_Paid*Values_Entered,Interest,""), "")</f>
        <v/>
      </c>
      <c r="H85" s="108" t="str">
        <f>IFERROR(IF(Loan_Not_Paid*Values_Entered,Ending_Balance,""), "")</f>
        <v/>
      </c>
    </row>
    <row r="86" spans="2:8" x14ac:dyDescent="0.35">
      <c r="B86" s="92" t="str">
        <f>IFERROR(IF(Loan_Not_Paid*Values_Entered,Payment_Number,""), "")</f>
        <v/>
      </c>
      <c r="C86" s="91" t="str">
        <f>IFERROR(IF(Loan_Not_Paid*Values_Entered,Payment_Date,""), "")</f>
        <v/>
      </c>
      <c r="D86" s="108" t="str">
        <f>IFERROR(IF(Loan_Not_Paid*Values_Entered,Beginning_Balance,""), "")</f>
        <v/>
      </c>
      <c r="E86" s="108" t="str">
        <f>IFERROR(IF(Loan_Not_Paid*Values_Entered,Monthly_Payment,""), "")</f>
        <v/>
      </c>
      <c r="F86" s="108" t="str">
        <f>IFERROR(IF(Loan_Not_Paid*Values_Entered,Principal,""), "")</f>
        <v/>
      </c>
      <c r="G86" s="108" t="str">
        <f>IFERROR(IF(Loan_Not_Paid*Values_Entered,Interest,""), "")</f>
        <v/>
      </c>
      <c r="H86" s="108" t="str">
        <f>IFERROR(IF(Loan_Not_Paid*Values_Entered,Ending_Balance,""), "")</f>
        <v/>
      </c>
    </row>
    <row r="87" spans="2:8" x14ac:dyDescent="0.35">
      <c r="B87" s="92" t="str">
        <f>IFERROR(IF(Loan_Not_Paid*Values_Entered,Payment_Number,""), "")</f>
        <v/>
      </c>
      <c r="C87" s="91" t="str">
        <f>IFERROR(IF(Loan_Not_Paid*Values_Entered,Payment_Date,""), "")</f>
        <v/>
      </c>
      <c r="D87" s="108" t="str">
        <f>IFERROR(IF(Loan_Not_Paid*Values_Entered,Beginning_Balance,""), "")</f>
        <v/>
      </c>
      <c r="E87" s="108" t="str">
        <f>IFERROR(IF(Loan_Not_Paid*Values_Entered,Monthly_Payment,""), "")</f>
        <v/>
      </c>
      <c r="F87" s="108" t="str">
        <f>IFERROR(IF(Loan_Not_Paid*Values_Entered,Principal,""), "")</f>
        <v/>
      </c>
      <c r="G87" s="108" t="str">
        <f>IFERROR(IF(Loan_Not_Paid*Values_Entered,Interest,""), "")</f>
        <v/>
      </c>
      <c r="H87" s="108" t="str">
        <f>IFERROR(IF(Loan_Not_Paid*Values_Entered,Ending_Balance,""), "")</f>
        <v/>
      </c>
    </row>
    <row r="88" spans="2:8" x14ac:dyDescent="0.35">
      <c r="B88" s="92" t="str">
        <f>IFERROR(IF(Loan_Not_Paid*Values_Entered,Payment_Number,""), "")</f>
        <v/>
      </c>
      <c r="C88" s="91" t="str">
        <f>IFERROR(IF(Loan_Not_Paid*Values_Entered,Payment_Date,""), "")</f>
        <v/>
      </c>
      <c r="D88" s="108" t="str">
        <f>IFERROR(IF(Loan_Not_Paid*Values_Entered,Beginning_Balance,""), "")</f>
        <v/>
      </c>
      <c r="E88" s="108" t="str">
        <f>IFERROR(IF(Loan_Not_Paid*Values_Entered,Monthly_Payment,""), "")</f>
        <v/>
      </c>
      <c r="F88" s="108" t="str">
        <f>IFERROR(IF(Loan_Not_Paid*Values_Entered,Principal,""), "")</f>
        <v/>
      </c>
      <c r="G88" s="108" t="str">
        <f>IFERROR(IF(Loan_Not_Paid*Values_Entered,Interest,""), "")</f>
        <v/>
      </c>
      <c r="H88" s="108" t="str">
        <f>IFERROR(IF(Loan_Not_Paid*Values_Entered,Ending_Balance,""), "")</f>
        <v/>
      </c>
    </row>
    <row r="89" spans="2:8" x14ac:dyDescent="0.35">
      <c r="B89" s="92" t="str">
        <f>IFERROR(IF(Loan_Not_Paid*Values_Entered,Payment_Number,""), "")</f>
        <v/>
      </c>
      <c r="C89" s="91" t="str">
        <f>IFERROR(IF(Loan_Not_Paid*Values_Entered,Payment_Date,""), "")</f>
        <v/>
      </c>
      <c r="D89" s="108" t="str">
        <f>IFERROR(IF(Loan_Not_Paid*Values_Entered,Beginning_Balance,""), "")</f>
        <v/>
      </c>
      <c r="E89" s="108" t="str">
        <f>IFERROR(IF(Loan_Not_Paid*Values_Entered,Monthly_Payment,""), "")</f>
        <v/>
      </c>
      <c r="F89" s="108" t="str">
        <f>IFERROR(IF(Loan_Not_Paid*Values_Entered,Principal,""), "")</f>
        <v/>
      </c>
      <c r="G89" s="108" t="str">
        <f>IFERROR(IF(Loan_Not_Paid*Values_Entered,Interest,""), "")</f>
        <v/>
      </c>
      <c r="H89" s="108" t="str">
        <f>IFERROR(IF(Loan_Not_Paid*Values_Entered,Ending_Balance,""), "")</f>
        <v/>
      </c>
    </row>
    <row r="90" spans="2:8" x14ac:dyDescent="0.35">
      <c r="B90" s="92" t="str">
        <f>IFERROR(IF(Loan_Not_Paid*Values_Entered,Payment_Number,""), "")</f>
        <v/>
      </c>
      <c r="C90" s="91" t="str">
        <f>IFERROR(IF(Loan_Not_Paid*Values_Entered,Payment_Date,""), "")</f>
        <v/>
      </c>
      <c r="D90" s="108" t="str">
        <f>IFERROR(IF(Loan_Not_Paid*Values_Entered,Beginning_Balance,""), "")</f>
        <v/>
      </c>
      <c r="E90" s="108" t="str">
        <f>IFERROR(IF(Loan_Not_Paid*Values_Entered,Monthly_Payment,""), "")</f>
        <v/>
      </c>
      <c r="F90" s="108" t="str">
        <f>IFERROR(IF(Loan_Not_Paid*Values_Entered,Principal,""), "")</f>
        <v/>
      </c>
      <c r="G90" s="108" t="str">
        <f>IFERROR(IF(Loan_Not_Paid*Values_Entered,Interest,""), "")</f>
        <v/>
      </c>
      <c r="H90" s="108" t="str">
        <f>IFERROR(IF(Loan_Not_Paid*Values_Entered,Ending_Balance,""), "")</f>
        <v/>
      </c>
    </row>
    <row r="91" spans="2:8" x14ac:dyDescent="0.35">
      <c r="B91" s="92" t="str">
        <f>IFERROR(IF(Loan_Not_Paid*Values_Entered,Payment_Number,""), "")</f>
        <v/>
      </c>
      <c r="C91" s="91" t="str">
        <f>IFERROR(IF(Loan_Not_Paid*Values_Entered,Payment_Date,""), "")</f>
        <v/>
      </c>
      <c r="D91" s="108" t="str">
        <f>IFERROR(IF(Loan_Not_Paid*Values_Entered,Beginning_Balance,""), "")</f>
        <v/>
      </c>
      <c r="E91" s="108" t="str">
        <f>IFERROR(IF(Loan_Not_Paid*Values_Entered,Monthly_Payment,""), "")</f>
        <v/>
      </c>
      <c r="F91" s="108" t="str">
        <f>IFERROR(IF(Loan_Not_Paid*Values_Entered,Principal,""), "")</f>
        <v/>
      </c>
      <c r="G91" s="108" t="str">
        <f>IFERROR(IF(Loan_Not_Paid*Values_Entered,Interest,""), "")</f>
        <v/>
      </c>
      <c r="H91" s="108" t="str">
        <f>IFERROR(IF(Loan_Not_Paid*Values_Entered,Ending_Balance,""), "")</f>
        <v/>
      </c>
    </row>
    <row r="92" spans="2:8" x14ac:dyDescent="0.35">
      <c r="B92" s="92" t="str">
        <f>IFERROR(IF(Loan_Not_Paid*Values_Entered,Payment_Number,""), "")</f>
        <v/>
      </c>
      <c r="C92" s="91" t="str">
        <f>IFERROR(IF(Loan_Not_Paid*Values_Entered,Payment_Date,""), "")</f>
        <v/>
      </c>
      <c r="D92" s="108" t="str">
        <f>IFERROR(IF(Loan_Not_Paid*Values_Entered,Beginning_Balance,""), "")</f>
        <v/>
      </c>
      <c r="E92" s="108" t="str">
        <f>IFERROR(IF(Loan_Not_Paid*Values_Entered,Monthly_Payment,""), "")</f>
        <v/>
      </c>
      <c r="F92" s="108" t="str">
        <f>IFERROR(IF(Loan_Not_Paid*Values_Entered,Principal,""), "")</f>
        <v/>
      </c>
      <c r="G92" s="108" t="str">
        <f>IFERROR(IF(Loan_Not_Paid*Values_Entered,Interest,""), "")</f>
        <v/>
      </c>
      <c r="H92" s="108" t="str">
        <f>IFERROR(IF(Loan_Not_Paid*Values_Entered,Ending_Balance,""), "")</f>
        <v/>
      </c>
    </row>
    <row r="93" spans="2:8" x14ac:dyDescent="0.35">
      <c r="B93" s="92" t="str">
        <f>IFERROR(IF(Loan_Not_Paid*Values_Entered,Payment_Number,""), "")</f>
        <v/>
      </c>
      <c r="C93" s="91" t="str">
        <f>IFERROR(IF(Loan_Not_Paid*Values_Entered,Payment_Date,""), "")</f>
        <v/>
      </c>
      <c r="D93" s="108" t="str">
        <f>IFERROR(IF(Loan_Not_Paid*Values_Entered,Beginning_Balance,""), "")</f>
        <v/>
      </c>
      <c r="E93" s="108" t="str">
        <f>IFERROR(IF(Loan_Not_Paid*Values_Entered,Monthly_Payment,""), "")</f>
        <v/>
      </c>
      <c r="F93" s="108" t="str">
        <f>IFERROR(IF(Loan_Not_Paid*Values_Entered,Principal,""), "")</f>
        <v/>
      </c>
      <c r="G93" s="108" t="str">
        <f>IFERROR(IF(Loan_Not_Paid*Values_Entered,Interest,""), "")</f>
        <v/>
      </c>
      <c r="H93" s="108" t="str">
        <f>IFERROR(IF(Loan_Not_Paid*Values_Entered,Ending_Balance,""), "")</f>
        <v/>
      </c>
    </row>
    <row r="94" spans="2:8" x14ac:dyDescent="0.35">
      <c r="B94" s="92" t="str">
        <f>IFERROR(IF(Loan_Not_Paid*Values_Entered,Payment_Number,""), "")</f>
        <v/>
      </c>
      <c r="C94" s="91" t="str">
        <f>IFERROR(IF(Loan_Not_Paid*Values_Entered,Payment_Date,""), "")</f>
        <v/>
      </c>
      <c r="D94" s="108" t="str">
        <f>IFERROR(IF(Loan_Not_Paid*Values_Entered,Beginning_Balance,""), "")</f>
        <v/>
      </c>
      <c r="E94" s="108" t="str">
        <f>IFERROR(IF(Loan_Not_Paid*Values_Entered,Monthly_Payment,""), "")</f>
        <v/>
      </c>
      <c r="F94" s="108" t="str">
        <f>IFERROR(IF(Loan_Not_Paid*Values_Entered,Principal,""), "")</f>
        <v/>
      </c>
      <c r="G94" s="108" t="str">
        <f>IFERROR(IF(Loan_Not_Paid*Values_Entered,Interest,""), "")</f>
        <v/>
      </c>
      <c r="H94" s="108" t="str">
        <f>IFERROR(IF(Loan_Not_Paid*Values_Entered,Ending_Balance,""), "")</f>
        <v/>
      </c>
    </row>
    <row r="95" spans="2:8" x14ac:dyDescent="0.35">
      <c r="B95" s="92" t="str">
        <f>IFERROR(IF(Loan_Not_Paid*Values_Entered,Payment_Number,""), "")</f>
        <v/>
      </c>
      <c r="C95" s="91" t="str">
        <f>IFERROR(IF(Loan_Not_Paid*Values_Entered,Payment_Date,""), "")</f>
        <v/>
      </c>
      <c r="D95" s="108" t="str">
        <f>IFERROR(IF(Loan_Not_Paid*Values_Entered,Beginning_Balance,""), "")</f>
        <v/>
      </c>
      <c r="E95" s="108" t="str">
        <f>IFERROR(IF(Loan_Not_Paid*Values_Entered,Monthly_Payment,""), "")</f>
        <v/>
      </c>
      <c r="F95" s="108" t="str">
        <f>IFERROR(IF(Loan_Not_Paid*Values_Entered,Principal,""), "")</f>
        <v/>
      </c>
      <c r="G95" s="108" t="str">
        <f>IFERROR(IF(Loan_Not_Paid*Values_Entered,Interest,""), "")</f>
        <v/>
      </c>
      <c r="H95" s="108" t="str">
        <f>IFERROR(IF(Loan_Not_Paid*Values_Entered,Ending_Balance,""), "")</f>
        <v/>
      </c>
    </row>
    <row r="96" spans="2:8" x14ac:dyDescent="0.35">
      <c r="B96" s="92" t="str">
        <f>IFERROR(IF(Loan_Not_Paid*Values_Entered,Payment_Number,""), "")</f>
        <v/>
      </c>
      <c r="C96" s="91" t="str">
        <f>IFERROR(IF(Loan_Not_Paid*Values_Entered,Payment_Date,""), "")</f>
        <v/>
      </c>
      <c r="D96" s="108" t="str">
        <f>IFERROR(IF(Loan_Not_Paid*Values_Entered,Beginning_Balance,""), "")</f>
        <v/>
      </c>
      <c r="E96" s="108" t="str">
        <f>IFERROR(IF(Loan_Not_Paid*Values_Entered,Monthly_Payment,""), "")</f>
        <v/>
      </c>
      <c r="F96" s="108" t="str">
        <f>IFERROR(IF(Loan_Not_Paid*Values_Entered,Principal,""), "")</f>
        <v/>
      </c>
      <c r="G96" s="108" t="str">
        <f>IFERROR(IF(Loan_Not_Paid*Values_Entered,Interest,""), "")</f>
        <v/>
      </c>
      <c r="H96" s="108" t="str">
        <f>IFERROR(IF(Loan_Not_Paid*Values_Entered,Ending_Balance,""), "")</f>
        <v/>
      </c>
    </row>
    <row r="97" spans="2:8" x14ac:dyDescent="0.35">
      <c r="B97" s="92" t="str">
        <f>IFERROR(IF(Loan_Not_Paid*Values_Entered,Payment_Number,""), "")</f>
        <v/>
      </c>
      <c r="C97" s="91" t="str">
        <f>IFERROR(IF(Loan_Not_Paid*Values_Entered,Payment_Date,""), "")</f>
        <v/>
      </c>
      <c r="D97" s="108" t="str">
        <f>IFERROR(IF(Loan_Not_Paid*Values_Entered,Beginning_Balance,""), "")</f>
        <v/>
      </c>
      <c r="E97" s="108" t="str">
        <f>IFERROR(IF(Loan_Not_Paid*Values_Entered,Monthly_Payment,""), "")</f>
        <v/>
      </c>
      <c r="F97" s="108" t="str">
        <f>IFERROR(IF(Loan_Not_Paid*Values_Entered,Principal,""), "")</f>
        <v/>
      </c>
      <c r="G97" s="108" t="str">
        <f>IFERROR(IF(Loan_Not_Paid*Values_Entered,Interest,""), "")</f>
        <v/>
      </c>
      <c r="H97" s="108" t="str">
        <f>IFERROR(IF(Loan_Not_Paid*Values_Entered,Ending_Balance,""), "")</f>
        <v/>
      </c>
    </row>
    <row r="98" spans="2:8" x14ac:dyDescent="0.35">
      <c r="B98" s="92" t="str">
        <f>IFERROR(IF(Loan_Not_Paid*Values_Entered,Payment_Number,""), "")</f>
        <v/>
      </c>
      <c r="C98" s="91" t="str">
        <f>IFERROR(IF(Loan_Not_Paid*Values_Entered,Payment_Date,""), "")</f>
        <v/>
      </c>
      <c r="D98" s="108" t="str">
        <f>IFERROR(IF(Loan_Not_Paid*Values_Entered,Beginning_Balance,""), "")</f>
        <v/>
      </c>
      <c r="E98" s="108" t="str">
        <f>IFERROR(IF(Loan_Not_Paid*Values_Entered,Monthly_Payment,""), "")</f>
        <v/>
      </c>
      <c r="F98" s="108" t="str">
        <f>IFERROR(IF(Loan_Not_Paid*Values_Entered,Principal,""), "")</f>
        <v/>
      </c>
      <c r="G98" s="108" t="str">
        <f>IFERROR(IF(Loan_Not_Paid*Values_Entered,Interest,""), "")</f>
        <v/>
      </c>
      <c r="H98" s="108" t="str">
        <f>IFERROR(IF(Loan_Not_Paid*Values_Entered,Ending_Balance,""), "")</f>
        <v/>
      </c>
    </row>
    <row r="99" spans="2:8" x14ac:dyDescent="0.35">
      <c r="B99" s="92" t="str">
        <f>IFERROR(IF(Loan_Not_Paid*Values_Entered,Payment_Number,""), "")</f>
        <v/>
      </c>
      <c r="C99" s="91" t="str">
        <f>IFERROR(IF(Loan_Not_Paid*Values_Entered,Payment_Date,""), "")</f>
        <v/>
      </c>
      <c r="D99" s="108" t="str">
        <f>IFERROR(IF(Loan_Not_Paid*Values_Entered,Beginning_Balance,""), "")</f>
        <v/>
      </c>
      <c r="E99" s="108" t="str">
        <f>IFERROR(IF(Loan_Not_Paid*Values_Entered,Monthly_Payment,""), "")</f>
        <v/>
      </c>
      <c r="F99" s="108" t="str">
        <f>IFERROR(IF(Loan_Not_Paid*Values_Entered,Principal,""), "")</f>
        <v/>
      </c>
      <c r="G99" s="108" t="str">
        <f>IFERROR(IF(Loan_Not_Paid*Values_Entered,Interest,""), "")</f>
        <v/>
      </c>
      <c r="H99" s="108" t="str">
        <f>IFERROR(IF(Loan_Not_Paid*Values_Entered,Ending_Balance,""), "")</f>
        <v/>
      </c>
    </row>
    <row r="100" spans="2:8" x14ac:dyDescent="0.35">
      <c r="B100" s="92" t="str">
        <f>IFERROR(IF(Loan_Not_Paid*Values_Entered,Payment_Number,""), "")</f>
        <v/>
      </c>
      <c r="C100" s="91" t="str">
        <f>IFERROR(IF(Loan_Not_Paid*Values_Entered,Payment_Date,""), "")</f>
        <v/>
      </c>
      <c r="D100" s="108" t="str">
        <f>IFERROR(IF(Loan_Not_Paid*Values_Entered,Beginning_Balance,""), "")</f>
        <v/>
      </c>
      <c r="E100" s="108" t="str">
        <f>IFERROR(IF(Loan_Not_Paid*Values_Entered,Monthly_Payment,""), "")</f>
        <v/>
      </c>
      <c r="F100" s="108" t="str">
        <f>IFERROR(IF(Loan_Not_Paid*Values_Entered,Principal,""), "")</f>
        <v/>
      </c>
      <c r="G100" s="108" t="str">
        <f>IFERROR(IF(Loan_Not_Paid*Values_Entered,Interest,""), "")</f>
        <v/>
      </c>
      <c r="H100" s="108" t="str">
        <f>IFERROR(IF(Loan_Not_Paid*Values_Entered,Ending_Balance,""), "")</f>
        <v/>
      </c>
    </row>
    <row r="101" spans="2:8" x14ac:dyDescent="0.35">
      <c r="B101" s="92" t="str">
        <f>IFERROR(IF(Loan_Not_Paid*Values_Entered,Payment_Number,""), "")</f>
        <v/>
      </c>
      <c r="C101" s="91" t="str">
        <f>IFERROR(IF(Loan_Not_Paid*Values_Entered,Payment_Date,""), "")</f>
        <v/>
      </c>
      <c r="D101" s="108" t="str">
        <f>IFERROR(IF(Loan_Not_Paid*Values_Entered,Beginning_Balance,""), "")</f>
        <v/>
      </c>
      <c r="E101" s="108" t="str">
        <f>IFERROR(IF(Loan_Not_Paid*Values_Entered,Monthly_Payment,""), "")</f>
        <v/>
      </c>
      <c r="F101" s="108" t="str">
        <f>IFERROR(IF(Loan_Not_Paid*Values_Entered,Principal,""), "")</f>
        <v/>
      </c>
      <c r="G101" s="108" t="str">
        <f>IFERROR(IF(Loan_Not_Paid*Values_Entered,Interest,""), "")</f>
        <v/>
      </c>
      <c r="H101" s="108" t="str">
        <f>IFERROR(IF(Loan_Not_Paid*Values_Entered,Ending_Balance,""), "")</f>
        <v/>
      </c>
    </row>
    <row r="102" spans="2:8" x14ac:dyDescent="0.35">
      <c r="B102" s="92" t="str">
        <f>IFERROR(IF(Loan_Not_Paid*Values_Entered,Payment_Number,""), "")</f>
        <v/>
      </c>
      <c r="C102" s="91" t="str">
        <f>IFERROR(IF(Loan_Not_Paid*Values_Entered,Payment_Date,""), "")</f>
        <v/>
      </c>
      <c r="D102" s="108" t="str">
        <f>IFERROR(IF(Loan_Not_Paid*Values_Entered,Beginning_Balance,""), "")</f>
        <v/>
      </c>
      <c r="E102" s="108" t="str">
        <f>IFERROR(IF(Loan_Not_Paid*Values_Entered,Monthly_Payment,""), "")</f>
        <v/>
      </c>
      <c r="F102" s="108" t="str">
        <f>IFERROR(IF(Loan_Not_Paid*Values_Entered,Principal,""), "")</f>
        <v/>
      </c>
      <c r="G102" s="108" t="str">
        <f>IFERROR(IF(Loan_Not_Paid*Values_Entered,Interest,""), "")</f>
        <v/>
      </c>
      <c r="H102" s="108" t="str">
        <f>IFERROR(IF(Loan_Not_Paid*Values_Entered,Ending_Balance,""), "")</f>
        <v/>
      </c>
    </row>
    <row r="103" spans="2:8" x14ac:dyDescent="0.35">
      <c r="B103" s="92" t="str">
        <f>IFERROR(IF(Loan_Not_Paid*Values_Entered,Payment_Number,""), "")</f>
        <v/>
      </c>
      <c r="C103" s="91" t="str">
        <f>IFERROR(IF(Loan_Not_Paid*Values_Entered,Payment_Date,""), "")</f>
        <v/>
      </c>
      <c r="D103" s="108" t="str">
        <f>IFERROR(IF(Loan_Not_Paid*Values_Entered,Beginning_Balance,""), "")</f>
        <v/>
      </c>
      <c r="E103" s="108" t="str">
        <f>IFERROR(IF(Loan_Not_Paid*Values_Entered,Monthly_Payment,""), "")</f>
        <v/>
      </c>
      <c r="F103" s="108" t="str">
        <f>IFERROR(IF(Loan_Not_Paid*Values_Entered,Principal,""), "")</f>
        <v/>
      </c>
      <c r="G103" s="108" t="str">
        <f>IFERROR(IF(Loan_Not_Paid*Values_Entered,Interest,""), "")</f>
        <v/>
      </c>
      <c r="H103" s="108" t="str">
        <f>IFERROR(IF(Loan_Not_Paid*Values_Entered,Ending_Balance,""), "")</f>
        <v/>
      </c>
    </row>
    <row r="104" spans="2:8" x14ac:dyDescent="0.35">
      <c r="B104" s="92" t="str">
        <f>IFERROR(IF(Loan_Not_Paid*Values_Entered,Payment_Number,""), "")</f>
        <v/>
      </c>
      <c r="C104" s="91" t="str">
        <f>IFERROR(IF(Loan_Not_Paid*Values_Entered,Payment_Date,""), "")</f>
        <v/>
      </c>
      <c r="D104" s="108" t="str">
        <f>IFERROR(IF(Loan_Not_Paid*Values_Entered,Beginning_Balance,""), "")</f>
        <v/>
      </c>
      <c r="E104" s="108" t="str">
        <f>IFERROR(IF(Loan_Not_Paid*Values_Entered,Monthly_Payment,""), "")</f>
        <v/>
      </c>
      <c r="F104" s="108" t="str">
        <f>IFERROR(IF(Loan_Not_Paid*Values_Entered,Principal,""), "")</f>
        <v/>
      </c>
      <c r="G104" s="108" t="str">
        <f>IFERROR(IF(Loan_Not_Paid*Values_Entered,Interest,""), "")</f>
        <v/>
      </c>
      <c r="H104" s="108" t="str">
        <f>IFERROR(IF(Loan_Not_Paid*Values_Entered,Ending_Balance,""), "")</f>
        <v/>
      </c>
    </row>
    <row r="105" spans="2:8" x14ac:dyDescent="0.35">
      <c r="B105" s="92" t="str">
        <f>IFERROR(IF(Loan_Not_Paid*Values_Entered,Payment_Number,""), "")</f>
        <v/>
      </c>
      <c r="C105" s="91" t="str">
        <f>IFERROR(IF(Loan_Not_Paid*Values_Entered,Payment_Date,""), "")</f>
        <v/>
      </c>
      <c r="D105" s="108" t="str">
        <f>IFERROR(IF(Loan_Not_Paid*Values_Entered,Beginning_Balance,""), "")</f>
        <v/>
      </c>
      <c r="E105" s="108" t="str">
        <f>IFERROR(IF(Loan_Not_Paid*Values_Entered,Monthly_Payment,""), "")</f>
        <v/>
      </c>
      <c r="F105" s="108" t="str">
        <f>IFERROR(IF(Loan_Not_Paid*Values_Entered,Principal,""), "")</f>
        <v/>
      </c>
      <c r="G105" s="108" t="str">
        <f>IFERROR(IF(Loan_Not_Paid*Values_Entered,Interest,""), "")</f>
        <v/>
      </c>
      <c r="H105" s="108" t="str">
        <f>IFERROR(IF(Loan_Not_Paid*Values_Entered,Ending_Balance,""), "")</f>
        <v/>
      </c>
    </row>
    <row r="106" spans="2:8" x14ac:dyDescent="0.35">
      <c r="B106" s="92" t="str">
        <f>IFERROR(IF(Loan_Not_Paid*Values_Entered,Payment_Number,""), "")</f>
        <v/>
      </c>
      <c r="C106" s="91" t="str">
        <f>IFERROR(IF(Loan_Not_Paid*Values_Entered,Payment_Date,""), "")</f>
        <v/>
      </c>
      <c r="D106" s="108" t="str">
        <f>IFERROR(IF(Loan_Not_Paid*Values_Entered,Beginning_Balance,""), "")</f>
        <v/>
      </c>
      <c r="E106" s="108" t="str">
        <f>IFERROR(IF(Loan_Not_Paid*Values_Entered,Monthly_Payment,""), "")</f>
        <v/>
      </c>
      <c r="F106" s="108" t="str">
        <f>IFERROR(IF(Loan_Not_Paid*Values_Entered,Principal,""), "")</f>
        <v/>
      </c>
      <c r="G106" s="108" t="str">
        <f>IFERROR(IF(Loan_Not_Paid*Values_Entered,Interest,""), "")</f>
        <v/>
      </c>
      <c r="H106" s="108" t="str">
        <f>IFERROR(IF(Loan_Not_Paid*Values_Entered,Ending_Balance,""), "")</f>
        <v/>
      </c>
    </row>
    <row r="107" spans="2:8" x14ac:dyDescent="0.35">
      <c r="B107" s="92" t="str">
        <f>IFERROR(IF(Loan_Not_Paid*Values_Entered,Payment_Number,""), "")</f>
        <v/>
      </c>
      <c r="C107" s="91" t="str">
        <f>IFERROR(IF(Loan_Not_Paid*Values_Entered,Payment_Date,""), "")</f>
        <v/>
      </c>
      <c r="D107" s="108" t="str">
        <f>IFERROR(IF(Loan_Not_Paid*Values_Entered,Beginning_Balance,""), "")</f>
        <v/>
      </c>
      <c r="E107" s="108" t="str">
        <f>IFERROR(IF(Loan_Not_Paid*Values_Entered,Monthly_Payment,""), "")</f>
        <v/>
      </c>
      <c r="F107" s="108" t="str">
        <f>IFERROR(IF(Loan_Not_Paid*Values_Entered,Principal,""), "")</f>
        <v/>
      </c>
      <c r="G107" s="108" t="str">
        <f>IFERROR(IF(Loan_Not_Paid*Values_Entered,Interest,""), "")</f>
        <v/>
      </c>
      <c r="H107" s="108" t="str">
        <f>IFERROR(IF(Loan_Not_Paid*Values_Entered,Ending_Balance,""), "")</f>
        <v/>
      </c>
    </row>
    <row r="108" spans="2:8" x14ac:dyDescent="0.35">
      <c r="B108" s="92" t="str">
        <f>IFERROR(IF(Loan_Not_Paid*Values_Entered,Payment_Number,""), "")</f>
        <v/>
      </c>
      <c r="C108" s="91" t="str">
        <f>IFERROR(IF(Loan_Not_Paid*Values_Entered,Payment_Date,""), "")</f>
        <v/>
      </c>
      <c r="D108" s="108" t="str">
        <f>IFERROR(IF(Loan_Not_Paid*Values_Entered,Beginning_Balance,""), "")</f>
        <v/>
      </c>
      <c r="E108" s="108" t="str">
        <f>IFERROR(IF(Loan_Not_Paid*Values_Entered,Monthly_Payment,""), "")</f>
        <v/>
      </c>
      <c r="F108" s="108" t="str">
        <f>IFERROR(IF(Loan_Not_Paid*Values_Entered,Principal,""), "")</f>
        <v/>
      </c>
      <c r="G108" s="108" t="str">
        <f>IFERROR(IF(Loan_Not_Paid*Values_Entered,Interest,""), "")</f>
        <v/>
      </c>
      <c r="H108" s="108" t="str">
        <f>IFERROR(IF(Loan_Not_Paid*Values_Entered,Ending_Balance,""), "")</f>
        <v/>
      </c>
    </row>
    <row r="109" spans="2:8" x14ac:dyDescent="0.35">
      <c r="B109" s="92" t="str">
        <f>IFERROR(IF(Loan_Not_Paid*Values_Entered,Payment_Number,""), "")</f>
        <v/>
      </c>
      <c r="C109" s="91" t="str">
        <f>IFERROR(IF(Loan_Not_Paid*Values_Entered,Payment_Date,""), "")</f>
        <v/>
      </c>
      <c r="D109" s="108" t="str">
        <f>IFERROR(IF(Loan_Not_Paid*Values_Entered,Beginning_Balance,""), "")</f>
        <v/>
      </c>
      <c r="E109" s="108" t="str">
        <f>IFERROR(IF(Loan_Not_Paid*Values_Entered,Monthly_Payment,""), "")</f>
        <v/>
      </c>
      <c r="F109" s="108" t="str">
        <f>IFERROR(IF(Loan_Not_Paid*Values_Entered,Principal,""), "")</f>
        <v/>
      </c>
      <c r="G109" s="108" t="str">
        <f>IFERROR(IF(Loan_Not_Paid*Values_Entered,Interest,""), "")</f>
        <v/>
      </c>
      <c r="H109" s="108" t="str">
        <f>IFERROR(IF(Loan_Not_Paid*Values_Entered,Ending_Balance,""), "")</f>
        <v/>
      </c>
    </row>
    <row r="110" spans="2:8" x14ac:dyDescent="0.35">
      <c r="B110" s="92" t="str">
        <f>IFERROR(IF(Loan_Not_Paid*Values_Entered,Payment_Number,""), "")</f>
        <v/>
      </c>
      <c r="C110" s="91" t="str">
        <f>IFERROR(IF(Loan_Not_Paid*Values_Entered,Payment_Date,""), "")</f>
        <v/>
      </c>
      <c r="D110" s="108" t="str">
        <f>IFERROR(IF(Loan_Not_Paid*Values_Entered,Beginning_Balance,""), "")</f>
        <v/>
      </c>
      <c r="E110" s="108" t="str">
        <f>IFERROR(IF(Loan_Not_Paid*Values_Entered,Monthly_Payment,""), "")</f>
        <v/>
      </c>
      <c r="F110" s="108" t="str">
        <f>IFERROR(IF(Loan_Not_Paid*Values_Entered,Principal,""), "")</f>
        <v/>
      </c>
      <c r="G110" s="108" t="str">
        <f>IFERROR(IF(Loan_Not_Paid*Values_Entered,Interest,""), "")</f>
        <v/>
      </c>
      <c r="H110" s="108" t="str">
        <f>IFERROR(IF(Loan_Not_Paid*Values_Entered,Ending_Balance,""), "")</f>
        <v/>
      </c>
    </row>
    <row r="111" spans="2:8" x14ac:dyDescent="0.35">
      <c r="B111" s="92" t="str">
        <f>IFERROR(IF(Loan_Not_Paid*Values_Entered,Payment_Number,""), "")</f>
        <v/>
      </c>
      <c r="C111" s="91" t="str">
        <f>IFERROR(IF(Loan_Not_Paid*Values_Entered,Payment_Date,""), "")</f>
        <v/>
      </c>
      <c r="D111" s="108" t="str">
        <f>IFERROR(IF(Loan_Not_Paid*Values_Entered,Beginning_Balance,""), "")</f>
        <v/>
      </c>
      <c r="E111" s="108" t="str">
        <f>IFERROR(IF(Loan_Not_Paid*Values_Entered,Monthly_Payment,""), "")</f>
        <v/>
      </c>
      <c r="F111" s="108" t="str">
        <f>IFERROR(IF(Loan_Not_Paid*Values_Entered,Principal,""), "")</f>
        <v/>
      </c>
      <c r="G111" s="108" t="str">
        <f>IFERROR(IF(Loan_Not_Paid*Values_Entered,Interest,""), "")</f>
        <v/>
      </c>
      <c r="H111" s="108" t="str">
        <f>IFERROR(IF(Loan_Not_Paid*Values_Entered,Ending_Balance,""), "")</f>
        <v/>
      </c>
    </row>
    <row r="112" spans="2:8" x14ac:dyDescent="0.35">
      <c r="B112" s="92" t="str">
        <f>IFERROR(IF(Loan_Not_Paid*Values_Entered,Payment_Number,""), "")</f>
        <v/>
      </c>
      <c r="C112" s="91" t="str">
        <f>IFERROR(IF(Loan_Not_Paid*Values_Entered,Payment_Date,""), "")</f>
        <v/>
      </c>
      <c r="D112" s="108" t="str">
        <f>IFERROR(IF(Loan_Not_Paid*Values_Entered,Beginning_Balance,""), "")</f>
        <v/>
      </c>
      <c r="E112" s="108" t="str">
        <f>IFERROR(IF(Loan_Not_Paid*Values_Entered,Monthly_Payment,""), "")</f>
        <v/>
      </c>
      <c r="F112" s="108" t="str">
        <f>IFERROR(IF(Loan_Not_Paid*Values_Entered,Principal,""), "")</f>
        <v/>
      </c>
      <c r="G112" s="108" t="str">
        <f>IFERROR(IF(Loan_Not_Paid*Values_Entered,Interest,""), "")</f>
        <v/>
      </c>
      <c r="H112" s="108" t="str">
        <f>IFERROR(IF(Loan_Not_Paid*Values_Entered,Ending_Balance,""), "")</f>
        <v/>
      </c>
    </row>
    <row r="113" spans="2:8" x14ac:dyDescent="0.35">
      <c r="B113" s="92" t="str">
        <f>IFERROR(IF(Loan_Not_Paid*Values_Entered,Payment_Number,""), "")</f>
        <v/>
      </c>
      <c r="C113" s="91" t="str">
        <f>IFERROR(IF(Loan_Not_Paid*Values_Entered,Payment_Date,""), "")</f>
        <v/>
      </c>
      <c r="D113" s="108" t="str">
        <f>IFERROR(IF(Loan_Not_Paid*Values_Entered,Beginning_Balance,""), "")</f>
        <v/>
      </c>
      <c r="E113" s="108" t="str">
        <f>IFERROR(IF(Loan_Not_Paid*Values_Entered,Monthly_Payment,""), "")</f>
        <v/>
      </c>
      <c r="F113" s="108" t="str">
        <f>IFERROR(IF(Loan_Not_Paid*Values_Entered,Principal,""), "")</f>
        <v/>
      </c>
      <c r="G113" s="108" t="str">
        <f>IFERROR(IF(Loan_Not_Paid*Values_Entered,Interest,""), "")</f>
        <v/>
      </c>
      <c r="H113" s="108" t="str">
        <f>IFERROR(IF(Loan_Not_Paid*Values_Entered,Ending_Balance,""), "")</f>
        <v/>
      </c>
    </row>
    <row r="114" spans="2:8" x14ac:dyDescent="0.35">
      <c r="B114" s="92" t="str">
        <f>IFERROR(IF(Loan_Not_Paid*Values_Entered,Payment_Number,""), "")</f>
        <v/>
      </c>
      <c r="C114" s="91" t="str">
        <f>IFERROR(IF(Loan_Not_Paid*Values_Entered,Payment_Date,""), "")</f>
        <v/>
      </c>
      <c r="D114" s="108" t="str">
        <f>IFERROR(IF(Loan_Not_Paid*Values_Entered,Beginning_Balance,""), "")</f>
        <v/>
      </c>
      <c r="E114" s="108" t="str">
        <f>IFERROR(IF(Loan_Not_Paid*Values_Entered,Monthly_Payment,""), "")</f>
        <v/>
      </c>
      <c r="F114" s="108" t="str">
        <f>IFERROR(IF(Loan_Not_Paid*Values_Entered,Principal,""), "")</f>
        <v/>
      </c>
      <c r="G114" s="108" t="str">
        <f>IFERROR(IF(Loan_Not_Paid*Values_Entered,Interest,""), "")</f>
        <v/>
      </c>
      <c r="H114" s="108" t="str">
        <f>IFERROR(IF(Loan_Not_Paid*Values_Entered,Ending_Balance,""), "")</f>
        <v/>
      </c>
    </row>
    <row r="115" spans="2:8" x14ac:dyDescent="0.35">
      <c r="B115" s="92" t="str">
        <f>IFERROR(IF(Loan_Not_Paid*Values_Entered,Payment_Number,""), "")</f>
        <v/>
      </c>
      <c r="C115" s="91" t="str">
        <f>IFERROR(IF(Loan_Not_Paid*Values_Entered,Payment_Date,""), "")</f>
        <v/>
      </c>
      <c r="D115" s="108" t="str">
        <f>IFERROR(IF(Loan_Not_Paid*Values_Entered,Beginning_Balance,""), "")</f>
        <v/>
      </c>
      <c r="E115" s="108" t="str">
        <f>IFERROR(IF(Loan_Not_Paid*Values_Entered,Monthly_Payment,""), "")</f>
        <v/>
      </c>
      <c r="F115" s="108" t="str">
        <f>IFERROR(IF(Loan_Not_Paid*Values_Entered,Principal,""), "")</f>
        <v/>
      </c>
      <c r="G115" s="108" t="str">
        <f>IFERROR(IF(Loan_Not_Paid*Values_Entered,Interest,""), "")</f>
        <v/>
      </c>
      <c r="H115" s="108" t="str">
        <f>IFERROR(IF(Loan_Not_Paid*Values_Entered,Ending_Balance,""), "")</f>
        <v/>
      </c>
    </row>
    <row r="116" spans="2:8" x14ac:dyDescent="0.35">
      <c r="B116" s="92" t="str">
        <f>IFERROR(IF(Loan_Not_Paid*Values_Entered,Payment_Number,""), "")</f>
        <v/>
      </c>
      <c r="C116" s="91" t="str">
        <f>IFERROR(IF(Loan_Not_Paid*Values_Entered,Payment_Date,""), "")</f>
        <v/>
      </c>
      <c r="D116" s="108" t="str">
        <f>IFERROR(IF(Loan_Not_Paid*Values_Entered,Beginning_Balance,""), "")</f>
        <v/>
      </c>
      <c r="E116" s="108" t="str">
        <f>IFERROR(IF(Loan_Not_Paid*Values_Entered,Monthly_Payment,""), "")</f>
        <v/>
      </c>
      <c r="F116" s="108" t="str">
        <f>IFERROR(IF(Loan_Not_Paid*Values_Entered,Principal,""), "")</f>
        <v/>
      </c>
      <c r="G116" s="108" t="str">
        <f>IFERROR(IF(Loan_Not_Paid*Values_Entered,Interest,""), "")</f>
        <v/>
      </c>
      <c r="H116" s="108" t="str">
        <f>IFERROR(IF(Loan_Not_Paid*Values_Entered,Ending_Balance,""), "")</f>
        <v/>
      </c>
    </row>
    <row r="117" spans="2:8" x14ac:dyDescent="0.35">
      <c r="B117" s="92" t="str">
        <f>IFERROR(IF(Loan_Not_Paid*Values_Entered,Payment_Number,""), "")</f>
        <v/>
      </c>
      <c r="C117" s="91" t="str">
        <f>IFERROR(IF(Loan_Not_Paid*Values_Entered,Payment_Date,""), "")</f>
        <v/>
      </c>
      <c r="D117" s="108" t="str">
        <f>IFERROR(IF(Loan_Not_Paid*Values_Entered,Beginning_Balance,""), "")</f>
        <v/>
      </c>
      <c r="E117" s="108" t="str">
        <f>IFERROR(IF(Loan_Not_Paid*Values_Entered,Monthly_Payment,""), "")</f>
        <v/>
      </c>
      <c r="F117" s="108" t="str">
        <f>IFERROR(IF(Loan_Not_Paid*Values_Entered,Principal,""), "")</f>
        <v/>
      </c>
      <c r="G117" s="108" t="str">
        <f>IFERROR(IF(Loan_Not_Paid*Values_Entered,Interest,""), "")</f>
        <v/>
      </c>
      <c r="H117" s="108" t="str">
        <f>IFERROR(IF(Loan_Not_Paid*Values_Entered,Ending_Balance,""), "")</f>
        <v/>
      </c>
    </row>
    <row r="118" spans="2:8" x14ac:dyDescent="0.35">
      <c r="B118" s="92" t="str">
        <f>IFERROR(IF(Loan_Not_Paid*Values_Entered,Payment_Number,""), "")</f>
        <v/>
      </c>
      <c r="C118" s="91" t="str">
        <f>IFERROR(IF(Loan_Not_Paid*Values_Entered,Payment_Date,""), "")</f>
        <v/>
      </c>
      <c r="D118" s="108" t="str">
        <f>IFERROR(IF(Loan_Not_Paid*Values_Entered,Beginning_Balance,""), "")</f>
        <v/>
      </c>
      <c r="E118" s="108" t="str">
        <f>IFERROR(IF(Loan_Not_Paid*Values_Entered,Monthly_Payment,""), "")</f>
        <v/>
      </c>
      <c r="F118" s="108" t="str">
        <f>IFERROR(IF(Loan_Not_Paid*Values_Entered,Principal,""), "")</f>
        <v/>
      </c>
      <c r="G118" s="108" t="str">
        <f>IFERROR(IF(Loan_Not_Paid*Values_Entered,Interest,""), "")</f>
        <v/>
      </c>
      <c r="H118" s="108" t="str">
        <f>IFERROR(IF(Loan_Not_Paid*Values_Entered,Ending_Balance,""), "")</f>
        <v/>
      </c>
    </row>
    <row r="119" spans="2:8" x14ac:dyDescent="0.35">
      <c r="B119" s="92" t="str">
        <f>IFERROR(IF(Loan_Not_Paid*Values_Entered,Payment_Number,""), "")</f>
        <v/>
      </c>
      <c r="C119" s="91" t="str">
        <f>IFERROR(IF(Loan_Not_Paid*Values_Entered,Payment_Date,""), "")</f>
        <v/>
      </c>
      <c r="D119" s="108" t="str">
        <f>IFERROR(IF(Loan_Not_Paid*Values_Entered,Beginning_Balance,""), "")</f>
        <v/>
      </c>
      <c r="E119" s="108" t="str">
        <f>IFERROR(IF(Loan_Not_Paid*Values_Entered,Monthly_Payment,""), "")</f>
        <v/>
      </c>
      <c r="F119" s="108" t="str">
        <f>IFERROR(IF(Loan_Not_Paid*Values_Entered,Principal,""), "")</f>
        <v/>
      </c>
      <c r="G119" s="108" t="str">
        <f>IFERROR(IF(Loan_Not_Paid*Values_Entered,Interest,""), "")</f>
        <v/>
      </c>
      <c r="H119" s="108" t="str">
        <f>IFERROR(IF(Loan_Not_Paid*Values_Entered,Ending_Balance,""), "")</f>
        <v/>
      </c>
    </row>
    <row r="120" spans="2:8" x14ac:dyDescent="0.35">
      <c r="B120" s="92" t="str">
        <f>IFERROR(IF(Loan_Not_Paid*Values_Entered,Payment_Number,""), "")</f>
        <v/>
      </c>
      <c r="C120" s="91" t="str">
        <f>IFERROR(IF(Loan_Not_Paid*Values_Entered,Payment_Date,""), "")</f>
        <v/>
      </c>
      <c r="D120" s="108" t="str">
        <f>IFERROR(IF(Loan_Not_Paid*Values_Entered,Beginning_Balance,""), "")</f>
        <v/>
      </c>
      <c r="E120" s="108" t="str">
        <f>IFERROR(IF(Loan_Not_Paid*Values_Entered,Monthly_Payment,""), "")</f>
        <v/>
      </c>
      <c r="F120" s="108" t="str">
        <f>IFERROR(IF(Loan_Not_Paid*Values_Entered,Principal,""), "")</f>
        <v/>
      </c>
      <c r="G120" s="108" t="str">
        <f>IFERROR(IF(Loan_Not_Paid*Values_Entered,Interest,""), "")</f>
        <v/>
      </c>
      <c r="H120" s="108" t="str">
        <f>IFERROR(IF(Loan_Not_Paid*Values_Entered,Ending_Balance,""), "")</f>
        <v/>
      </c>
    </row>
    <row r="121" spans="2:8" x14ac:dyDescent="0.35">
      <c r="B121" s="92" t="str">
        <f>IFERROR(IF(Loan_Not_Paid*Values_Entered,Payment_Number,""), "")</f>
        <v/>
      </c>
      <c r="C121" s="91" t="str">
        <f>IFERROR(IF(Loan_Not_Paid*Values_Entered,Payment_Date,""), "")</f>
        <v/>
      </c>
      <c r="D121" s="108" t="str">
        <f>IFERROR(IF(Loan_Not_Paid*Values_Entered,Beginning_Balance,""), "")</f>
        <v/>
      </c>
      <c r="E121" s="108" t="str">
        <f>IFERROR(IF(Loan_Not_Paid*Values_Entered,Monthly_Payment,""), "")</f>
        <v/>
      </c>
      <c r="F121" s="108" t="str">
        <f>IFERROR(IF(Loan_Not_Paid*Values_Entered,Principal,""), "")</f>
        <v/>
      </c>
      <c r="G121" s="108" t="str">
        <f>IFERROR(IF(Loan_Not_Paid*Values_Entered,Interest,""), "")</f>
        <v/>
      </c>
      <c r="H121" s="108" t="str">
        <f>IFERROR(IF(Loan_Not_Paid*Values_Entered,Ending_Balance,""), "")</f>
        <v/>
      </c>
    </row>
    <row r="122" spans="2:8" x14ac:dyDescent="0.35">
      <c r="B122" s="92" t="str">
        <f>IFERROR(IF(Loan_Not_Paid*Values_Entered,Payment_Number,""), "")</f>
        <v/>
      </c>
      <c r="C122" s="91" t="str">
        <f>IFERROR(IF(Loan_Not_Paid*Values_Entered,Payment_Date,""), "")</f>
        <v/>
      </c>
      <c r="D122" s="108" t="str">
        <f>IFERROR(IF(Loan_Not_Paid*Values_Entered,Beginning_Balance,""), "")</f>
        <v/>
      </c>
      <c r="E122" s="108" t="str">
        <f>IFERROR(IF(Loan_Not_Paid*Values_Entered,Monthly_Payment,""), "")</f>
        <v/>
      </c>
      <c r="F122" s="108" t="str">
        <f>IFERROR(IF(Loan_Not_Paid*Values_Entered,Principal,""), "")</f>
        <v/>
      </c>
      <c r="G122" s="108" t="str">
        <f>IFERROR(IF(Loan_Not_Paid*Values_Entered,Interest,""), "")</f>
        <v/>
      </c>
      <c r="H122" s="108" t="str">
        <f>IFERROR(IF(Loan_Not_Paid*Values_Entered,Ending_Balance,""), "")</f>
        <v/>
      </c>
    </row>
    <row r="123" spans="2:8" x14ac:dyDescent="0.35">
      <c r="B123" s="92" t="str">
        <f>IFERROR(IF(Loan_Not_Paid*Values_Entered,Payment_Number,""), "")</f>
        <v/>
      </c>
      <c r="C123" s="91" t="str">
        <f>IFERROR(IF(Loan_Not_Paid*Values_Entered,Payment_Date,""), "")</f>
        <v/>
      </c>
      <c r="D123" s="108" t="str">
        <f>IFERROR(IF(Loan_Not_Paid*Values_Entered,Beginning_Balance,""), "")</f>
        <v/>
      </c>
      <c r="E123" s="108" t="str">
        <f>IFERROR(IF(Loan_Not_Paid*Values_Entered,Monthly_Payment,""), "")</f>
        <v/>
      </c>
      <c r="F123" s="108" t="str">
        <f>IFERROR(IF(Loan_Not_Paid*Values_Entered,Principal,""), "")</f>
        <v/>
      </c>
      <c r="G123" s="108" t="str">
        <f>IFERROR(IF(Loan_Not_Paid*Values_Entered,Interest,""), "")</f>
        <v/>
      </c>
      <c r="H123" s="108" t="str">
        <f>IFERROR(IF(Loan_Not_Paid*Values_Entered,Ending_Balance,""), "")</f>
        <v/>
      </c>
    </row>
    <row r="124" spans="2:8" x14ac:dyDescent="0.35">
      <c r="B124" s="92" t="str">
        <f>IFERROR(IF(Loan_Not_Paid*Values_Entered,Payment_Number,""), "")</f>
        <v/>
      </c>
      <c r="C124" s="91" t="str">
        <f>IFERROR(IF(Loan_Not_Paid*Values_Entered,Payment_Date,""), "")</f>
        <v/>
      </c>
      <c r="D124" s="108" t="str">
        <f>IFERROR(IF(Loan_Not_Paid*Values_Entered,Beginning_Balance,""), "")</f>
        <v/>
      </c>
      <c r="E124" s="108" t="str">
        <f>IFERROR(IF(Loan_Not_Paid*Values_Entered,Monthly_Payment,""), "")</f>
        <v/>
      </c>
      <c r="F124" s="108" t="str">
        <f>IFERROR(IF(Loan_Not_Paid*Values_Entered,Principal,""), "")</f>
        <v/>
      </c>
      <c r="G124" s="108" t="str">
        <f>IFERROR(IF(Loan_Not_Paid*Values_Entered,Interest,""), "")</f>
        <v/>
      </c>
      <c r="H124" s="108" t="str">
        <f>IFERROR(IF(Loan_Not_Paid*Values_Entered,Ending_Balance,""), "")</f>
        <v/>
      </c>
    </row>
    <row r="125" spans="2:8" x14ac:dyDescent="0.35">
      <c r="B125" s="92" t="str">
        <f>IFERROR(IF(Loan_Not_Paid*Values_Entered,Payment_Number,""), "")</f>
        <v/>
      </c>
      <c r="C125" s="91" t="str">
        <f>IFERROR(IF(Loan_Not_Paid*Values_Entered,Payment_Date,""), "")</f>
        <v/>
      </c>
      <c r="D125" s="108" t="str">
        <f>IFERROR(IF(Loan_Not_Paid*Values_Entered,Beginning_Balance,""), "")</f>
        <v/>
      </c>
      <c r="E125" s="108" t="str">
        <f>IFERROR(IF(Loan_Not_Paid*Values_Entered,Monthly_Payment,""), "")</f>
        <v/>
      </c>
      <c r="F125" s="108" t="str">
        <f>IFERROR(IF(Loan_Not_Paid*Values_Entered,Principal,""), "")</f>
        <v/>
      </c>
      <c r="G125" s="108" t="str">
        <f>IFERROR(IF(Loan_Not_Paid*Values_Entered,Interest,""), "")</f>
        <v/>
      </c>
      <c r="H125" s="108" t="str">
        <f>IFERROR(IF(Loan_Not_Paid*Values_Entered,Ending_Balance,""), "")</f>
        <v/>
      </c>
    </row>
    <row r="126" spans="2:8" x14ac:dyDescent="0.35">
      <c r="B126" s="92" t="str">
        <f>IFERROR(IF(Loan_Not_Paid*Values_Entered,Payment_Number,""), "")</f>
        <v/>
      </c>
      <c r="C126" s="91" t="str">
        <f>IFERROR(IF(Loan_Not_Paid*Values_Entered,Payment_Date,""), "")</f>
        <v/>
      </c>
      <c r="D126" s="108" t="str">
        <f>IFERROR(IF(Loan_Not_Paid*Values_Entered,Beginning_Balance,""), "")</f>
        <v/>
      </c>
      <c r="E126" s="108" t="str">
        <f>IFERROR(IF(Loan_Not_Paid*Values_Entered,Monthly_Payment,""), "")</f>
        <v/>
      </c>
      <c r="F126" s="108" t="str">
        <f>IFERROR(IF(Loan_Not_Paid*Values_Entered,Principal,""), "")</f>
        <v/>
      </c>
      <c r="G126" s="108" t="str">
        <f>IFERROR(IF(Loan_Not_Paid*Values_Entered,Interest,""), "")</f>
        <v/>
      </c>
      <c r="H126" s="108" t="str">
        <f>IFERROR(IF(Loan_Not_Paid*Values_Entered,Ending_Balance,""), "")</f>
        <v/>
      </c>
    </row>
    <row r="127" spans="2:8" x14ac:dyDescent="0.35">
      <c r="B127" s="92" t="str">
        <f>IFERROR(IF(Loan_Not_Paid*Values_Entered,Payment_Number,""), "")</f>
        <v/>
      </c>
      <c r="C127" s="91" t="str">
        <f>IFERROR(IF(Loan_Not_Paid*Values_Entered,Payment_Date,""), "")</f>
        <v/>
      </c>
      <c r="D127" s="108" t="str">
        <f>IFERROR(IF(Loan_Not_Paid*Values_Entered,Beginning_Balance,""), "")</f>
        <v/>
      </c>
      <c r="E127" s="108" t="str">
        <f>IFERROR(IF(Loan_Not_Paid*Values_Entered,Monthly_Payment,""), "")</f>
        <v/>
      </c>
      <c r="F127" s="108" t="str">
        <f>IFERROR(IF(Loan_Not_Paid*Values_Entered,Principal,""), "")</f>
        <v/>
      </c>
      <c r="G127" s="108" t="str">
        <f>IFERROR(IF(Loan_Not_Paid*Values_Entered,Interest,""), "")</f>
        <v/>
      </c>
      <c r="H127" s="108" t="str">
        <f>IFERROR(IF(Loan_Not_Paid*Values_Entered,Ending_Balance,""), "")</f>
        <v/>
      </c>
    </row>
    <row r="128" spans="2:8" x14ac:dyDescent="0.35">
      <c r="B128" s="92" t="str">
        <f>IFERROR(IF(Loan_Not_Paid*Values_Entered,Payment_Number,""), "")</f>
        <v/>
      </c>
      <c r="C128" s="91" t="str">
        <f>IFERROR(IF(Loan_Not_Paid*Values_Entered,Payment_Date,""), "")</f>
        <v/>
      </c>
      <c r="D128" s="108" t="str">
        <f>IFERROR(IF(Loan_Not_Paid*Values_Entered,Beginning_Balance,""), "")</f>
        <v/>
      </c>
      <c r="E128" s="108" t="str">
        <f>IFERROR(IF(Loan_Not_Paid*Values_Entered,Monthly_Payment,""), "")</f>
        <v/>
      </c>
      <c r="F128" s="108" t="str">
        <f>IFERROR(IF(Loan_Not_Paid*Values_Entered,Principal,""), "")</f>
        <v/>
      </c>
      <c r="G128" s="108" t="str">
        <f>IFERROR(IF(Loan_Not_Paid*Values_Entered,Interest,""), "")</f>
        <v/>
      </c>
      <c r="H128" s="108" t="str">
        <f>IFERROR(IF(Loan_Not_Paid*Values_Entered,Ending_Balance,""), "")</f>
        <v/>
      </c>
    </row>
    <row r="129" spans="2:8" x14ac:dyDescent="0.35">
      <c r="B129" s="92" t="str">
        <f>IFERROR(IF(Loan_Not_Paid*Values_Entered,Payment_Number,""), "")</f>
        <v/>
      </c>
      <c r="C129" s="91" t="str">
        <f>IFERROR(IF(Loan_Not_Paid*Values_Entered,Payment_Date,""), "")</f>
        <v/>
      </c>
      <c r="D129" s="108" t="str">
        <f>IFERROR(IF(Loan_Not_Paid*Values_Entered,Beginning_Balance,""), "")</f>
        <v/>
      </c>
      <c r="E129" s="108" t="str">
        <f>IFERROR(IF(Loan_Not_Paid*Values_Entered,Monthly_Payment,""), "")</f>
        <v/>
      </c>
      <c r="F129" s="108" t="str">
        <f>IFERROR(IF(Loan_Not_Paid*Values_Entered,Principal,""), "")</f>
        <v/>
      </c>
      <c r="G129" s="108" t="str">
        <f>IFERROR(IF(Loan_Not_Paid*Values_Entered,Interest,""), "")</f>
        <v/>
      </c>
      <c r="H129" s="108" t="str">
        <f>IFERROR(IF(Loan_Not_Paid*Values_Entered,Ending_Balance,""), "")</f>
        <v/>
      </c>
    </row>
    <row r="130" spans="2:8" x14ac:dyDescent="0.35">
      <c r="B130" s="92" t="str">
        <f>IFERROR(IF(Loan_Not_Paid*Values_Entered,Payment_Number,""), "")</f>
        <v/>
      </c>
      <c r="C130" s="91" t="str">
        <f>IFERROR(IF(Loan_Not_Paid*Values_Entered,Payment_Date,""), "")</f>
        <v/>
      </c>
      <c r="D130" s="108" t="str">
        <f>IFERROR(IF(Loan_Not_Paid*Values_Entered,Beginning_Balance,""), "")</f>
        <v/>
      </c>
      <c r="E130" s="108" t="str">
        <f>IFERROR(IF(Loan_Not_Paid*Values_Entered,Monthly_Payment,""), "")</f>
        <v/>
      </c>
      <c r="F130" s="108" t="str">
        <f>IFERROR(IF(Loan_Not_Paid*Values_Entered,Principal,""), "")</f>
        <v/>
      </c>
      <c r="G130" s="108" t="str">
        <f>IFERROR(IF(Loan_Not_Paid*Values_Entered,Interest,""), "")</f>
        <v/>
      </c>
      <c r="H130" s="108" t="str">
        <f>IFERROR(IF(Loan_Not_Paid*Values_Entered,Ending_Balance,""), "")</f>
        <v/>
      </c>
    </row>
    <row r="131" spans="2:8" x14ac:dyDescent="0.35">
      <c r="B131" s="92" t="str">
        <f>IFERROR(IF(Loan_Not_Paid*Values_Entered,Payment_Number,""), "")</f>
        <v/>
      </c>
      <c r="C131" s="91" t="str">
        <f>IFERROR(IF(Loan_Not_Paid*Values_Entered,Payment_Date,""), "")</f>
        <v/>
      </c>
      <c r="D131" s="108" t="str">
        <f>IFERROR(IF(Loan_Not_Paid*Values_Entered,Beginning_Balance,""), "")</f>
        <v/>
      </c>
      <c r="E131" s="108" t="str">
        <f>IFERROR(IF(Loan_Not_Paid*Values_Entered,Monthly_Payment,""), "")</f>
        <v/>
      </c>
      <c r="F131" s="108" t="str">
        <f>IFERROR(IF(Loan_Not_Paid*Values_Entered,Principal,""), "")</f>
        <v/>
      </c>
      <c r="G131" s="108" t="str">
        <f>IFERROR(IF(Loan_Not_Paid*Values_Entered,Interest,""), "")</f>
        <v/>
      </c>
      <c r="H131" s="108" t="str">
        <f>IFERROR(IF(Loan_Not_Paid*Values_Entered,Ending_Balance,""), "")</f>
        <v/>
      </c>
    </row>
    <row r="132" spans="2:8" x14ac:dyDescent="0.35">
      <c r="B132" s="92" t="str">
        <f>IFERROR(IF(Loan_Not_Paid*Values_Entered,Payment_Number,""), "")</f>
        <v/>
      </c>
      <c r="C132" s="91" t="str">
        <f>IFERROR(IF(Loan_Not_Paid*Values_Entered,Payment_Date,""), "")</f>
        <v/>
      </c>
      <c r="D132" s="108" t="str">
        <f>IFERROR(IF(Loan_Not_Paid*Values_Entered,Beginning_Balance,""), "")</f>
        <v/>
      </c>
      <c r="E132" s="108" t="str">
        <f>IFERROR(IF(Loan_Not_Paid*Values_Entered,Monthly_Payment,""), "")</f>
        <v/>
      </c>
      <c r="F132" s="108" t="str">
        <f>IFERROR(IF(Loan_Not_Paid*Values_Entered,Principal,""), "")</f>
        <v/>
      </c>
      <c r="G132" s="108" t="str">
        <f>IFERROR(IF(Loan_Not_Paid*Values_Entered,Interest,""), "")</f>
        <v/>
      </c>
      <c r="H132" s="108" t="str">
        <f>IFERROR(IF(Loan_Not_Paid*Values_Entered,Ending_Balance,""), "")</f>
        <v/>
      </c>
    </row>
    <row r="133" spans="2:8" x14ac:dyDescent="0.35">
      <c r="B133" s="92" t="str">
        <f>IFERROR(IF(Loan_Not_Paid*Values_Entered,Payment_Number,""), "")</f>
        <v/>
      </c>
      <c r="C133" s="91" t="str">
        <f>IFERROR(IF(Loan_Not_Paid*Values_Entered,Payment_Date,""), "")</f>
        <v/>
      </c>
      <c r="D133" s="108" t="str">
        <f>IFERROR(IF(Loan_Not_Paid*Values_Entered,Beginning_Balance,""), "")</f>
        <v/>
      </c>
      <c r="E133" s="108" t="str">
        <f>IFERROR(IF(Loan_Not_Paid*Values_Entered,Monthly_Payment,""), "")</f>
        <v/>
      </c>
      <c r="F133" s="108" t="str">
        <f>IFERROR(IF(Loan_Not_Paid*Values_Entered,Principal,""), "")</f>
        <v/>
      </c>
      <c r="G133" s="108" t="str">
        <f>IFERROR(IF(Loan_Not_Paid*Values_Entered,Interest,""), "")</f>
        <v/>
      </c>
      <c r="H133" s="108" t="str">
        <f>IFERROR(IF(Loan_Not_Paid*Values_Entered,Ending_Balance,""), "")</f>
        <v/>
      </c>
    </row>
    <row r="134" spans="2:8" x14ac:dyDescent="0.35">
      <c r="B134" s="92" t="str">
        <f>IFERROR(IF(Loan_Not_Paid*Values_Entered,Payment_Number,""), "")</f>
        <v/>
      </c>
      <c r="C134" s="91" t="str">
        <f>IFERROR(IF(Loan_Not_Paid*Values_Entered,Payment_Date,""), "")</f>
        <v/>
      </c>
      <c r="D134" s="108" t="str">
        <f>IFERROR(IF(Loan_Not_Paid*Values_Entered,Beginning_Balance,""), "")</f>
        <v/>
      </c>
      <c r="E134" s="108" t="str">
        <f>IFERROR(IF(Loan_Not_Paid*Values_Entered,Monthly_Payment,""), "")</f>
        <v/>
      </c>
      <c r="F134" s="108" t="str">
        <f>IFERROR(IF(Loan_Not_Paid*Values_Entered,Principal,""), "")</f>
        <v/>
      </c>
      <c r="G134" s="108" t="str">
        <f>IFERROR(IF(Loan_Not_Paid*Values_Entered,Interest,""), "")</f>
        <v/>
      </c>
      <c r="H134" s="108" t="str">
        <f>IFERROR(IF(Loan_Not_Paid*Values_Entered,Ending_Balance,""), "")</f>
        <v/>
      </c>
    </row>
    <row r="135" spans="2:8" x14ac:dyDescent="0.35">
      <c r="B135" s="92" t="str">
        <f>IFERROR(IF(Loan_Not_Paid*Values_Entered,Payment_Number,""), "")</f>
        <v/>
      </c>
      <c r="C135" s="91" t="str">
        <f>IFERROR(IF(Loan_Not_Paid*Values_Entered,Payment_Date,""), "")</f>
        <v/>
      </c>
      <c r="D135" s="108" t="str">
        <f>IFERROR(IF(Loan_Not_Paid*Values_Entered,Beginning_Balance,""), "")</f>
        <v/>
      </c>
      <c r="E135" s="108" t="str">
        <f>IFERROR(IF(Loan_Not_Paid*Values_Entered,Monthly_Payment,""), "")</f>
        <v/>
      </c>
      <c r="F135" s="108" t="str">
        <f>IFERROR(IF(Loan_Not_Paid*Values_Entered,Principal,""), "")</f>
        <v/>
      </c>
      <c r="G135" s="108" t="str">
        <f>IFERROR(IF(Loan_Not_Paid*Values_Entered,Interest,""), "")</f>
        <v/>
      </c>
      <c r="H135" s="108" t="str">
        <f>IFERROR(IF(Loan_Not_Paid*Values_Entered,Ending_Balance,""), "")</f>
        <v/>
      </c>
    </row>
    <row r="136" spans="2:8" x14ac:dyDescent="0.35">
      <c r="B136" s="92" t="str">
        <f>IFERROR(IF(Loan_Not_Paid*Values_Entered,Payment_Number,""), "")</f>
        <v/>
      </c>
      <c r="C136" s="91" t="str">
        <f>IFERROR(IF(Loan_Not_Paid*Values_Entered,Payment_Date,""), "")</f>
        <v/>
      </c>
      <c r="D136" s="108" t="str">
        <f>IFERROR(IF(Loan_Not_Paid*Values_Entered,Beginning_Balance,""), "")</f>
        <v/>
      </c>
      <c r="E136" s="108" t="str">
        <f>IFERROR(IF(Loan_Not_Paid*Values_Entered,Monthly_Payment,""), "")</f>
        <v/>
      </c>
      <c r="F136" s="108" t="str">
        <f>IFERROR(IF(Loan_Not_Paid*Values_Entered,Principal,""), "")</f>
        <v/>
      </c>
      <c r="G136" s="108" t="str">
        <f>IFERROR(IF(Loan_Not_Paid*Values_Entered,Interest,""), "")</f>
        <v/>
      </c>
      <c r="H136" s="108" t="str">
        <f>IFERROR(IF(Loan_Not_Paid*Values_Entered,Ending_Balance,""), "")</f>
        <v/>
      </c>
    </row>
    <row r="137" spans="2:8" x14ac:dyDescent="0.35">
      <c r="B137" s="92" t="str">
        <f>IFERROR(IF(Loan_Not_Paid*Values_Entered,Payment_Number,""), "")</f>
        <v/>
      </c>
      <c r="C137" s="91" t="str">
        <f>IFERROR(IF(Loan_Not_Paid*Values_Entered,Payment_Date,""), "")</f>
        <v/>
      </c>
      <c r="D137" s="108" t="str">
        <f>IFERROR(IF(Loan_Not_Paid*Values_Entered,Beginning_Balance,""), "")</f>
        <v/>
      </c>
      <c r="E137" s="108" t="str">
        <f>IFERROR(IF(Loan_Not_Paid*Values_Entered,Monthly_Payment,""), "")</f>
        <v/>
      </c>
      <c r="F137" s="108" t="str">
        <f>IFERROR(IF(Loan_Not_Paid*Values_Entered,Principal,""), "")</f>
        <v/>
      </c>
      <c r="G137" s="108" t="str">
        <f>IFERROR(IF(Loan_Not_Paid*Values_Entered,Interest,""), "")</f>
        <v/>
      </c>
      <c r="H137" s="108" t="str">
        <f>IFERROR(IF(Loan_Not_Paid*Values_Entered,Ending_Balance,""), "")</f>
        <v/>
      </c>
    </row>
    <row r="138" spans="2:8" x14ac:dyDescent="0.35">
      <c r="B138" s="92" t="str">
        <f>IFERROR(IF(Loan_Not_Paid*Values_Entered,Payment_Number,""), "")</f>
        <v/>
      </c>
      <c r="C138" s="91" t="str">
        <f>IFERROR(IF(Loan_Not_Paid*Values_Entered,Payment_Date,""), "")</f>
        <v/>
      </c>
      <c r="D138" s="108" t="str">
        <f>IFERROR(IF(Loan_Not_Paid*Values_Entered,Beginning_Balance,""), "")</f>
        <v/>
      </c>
      <c r="E138" s="108" t="str">
        <f>IFERROR(IF(Loan_Not_Paid*Values_Entered,Monthly_Payment,""), "")</f>
        <v/>
      </c>
      <c r="F138" s="108" t="str">
        <f>IFERROR(IF(Loan_Not_Paid*Values_Entered,Principal,""), "")</f>
        <v/>
      </c>
      <c r="G138" s="108" t="str">
        <f>IFERROR(IF(Loan_Not_Paid*Values_Entered,Interest,""), "")</f>
        <v/>
      </c>
      <c r="H138" s="108" t="str">
        <f>IFERROR(IF(Loan_Not_Paid*Values_Entered,Ending_Balance,""), "")</f>
        <v/>
      </c>
    </row>
    <row r="139" spans="2:8" x14ac:dyDescent="0.35">
      <c r="B139" s="92" t="str">
        <f>IFERROR(IF(Loan_Not_Paid*Values_Entered,Payment_Number,""), "")</f>
        <v/>
      </c>
      <c r="C139" s="91" t="str">
        <f>IFERROR(IF(Loan_Not_Paid*Values_Entered,Payment_Date,""), "")</f>
        <v/>
      </c>
      <c r="D139" s="108" t="str">
        <f>IFERROR(IF(Loan_Not_Paid*Values_Entered,Beginning_Balance,""), "")</f>
        <v/>
      </c>
      <c r="E139" s="108" t="str">
        <f>IFERROR(IF(Loan_Not_Paid*Values_Entered,Monthly_Payment,""), "")</f>
        <v/>
      </c>
      <c r="F139" s="108" t="str">
        <f>IFERROR(IF(Loan_Not_Paid*Values_Entered,Principal,""), "")</f>
        <v/>
      </c>
      <c r="G139" s="108" t="str">
        <f>IFERROR(IF(Loan_Not_Paid*Values_Entered,Interest,""), "")</f>
        <v/>
      </c>
      <c r="H139" s="108" t="str">
        <f>IFERROR(IF(Loan_Not_Paid*Values_Entered,Ending_Balance,""), "")</f>
        <v/>
      </c>
    </row>
    <row r="140" spans="2:8" x14ac:dyDescent="0.35">
      <c r="B140" s="92" t="str">
        <f>IFERROR(IF(Loan_Not_Paid*Values_Entered,Payment_Number,""), "")</f>
        <v/>
      </c>
      <c r="C140" s="91" t="str">
        <f>IFERROR(IF(Loan_Not_Paid*Values_Entered,Payment_Date,""), "")</f>
        <v/>
      </c>
      <c r="D140" s="108" t="str">
        <f>IFERROR(IF(Loan_Not_Paid*Values_Entered,Beginning_Balance,""), "")</f>
        <v/>
      </c>
      <c r="E140" s="108" t="str">
        <f>IFERROR(IF(Loan_Not_Paid*Values_Entered,Monthly_Payment,""), "")</f>
        <v/>
      </c>
      <c r="F140" s="108" t="str">
        <f>IFERROR(IF(Loan_Not_Paid*Values_Entered,Principal,""), "")</f>
        <v/>
      </c>
      <c r="G140" s="108" t="str">
        <f>IFERROR(IF(Loan_Not_Paid*Values_Entered,Interest,""), "")</f>
        <v/>
      </c>
      <c r="H140" s="108" t="str">
        <f>IFERROR(IF(Loan_Not_Paid*Values_Entered,Ending_Balance,""), "")</f>
        <v/>
      </c>
    </row>
    <row r="141" spans="2:8" x14ac:dyDescent="0.35">
      <c r="B141" s="92" t="str">
        <f>IFERROR(IF(Loan_Not_Paid*Values_Entered,Payment_Number,""), "")</f>
        <v/>
      </c>
      <c r="C141" s="91" t="str">
        <f>IFERROR(IF(Loan_Not_Paid*Values_Entered,Payment_Date,""), "")</f>
        <v/>
      </c>
      <c r="D141" s="108" t="str">
        <f>IFERROR(IF(Loan_Not_Paid*Values_Entered,Beginning_Balance,""), "")</f>
        <v/>
      </c>
      <c r="E141" s="108" t="str">
        <f>IFERROR(IF(Loan_Not_Paid*Values_Entered,Monthly_Payment,""), "")</f>
        <v/>
      </c>
      <c r="F141" s="108" t="str">
        <f>IFERROR(IF(Loan_Not_Paid*Values_Entered,Principal,""), "")</f>
        <v/>
      </c>
      <c r="G141" s="108" t="str">
        <f>IFERROR(IF(Loan_Not_Paid*Values_Entered,Interest,""), "")</f>
        <v/>
      </c>
      <c r="H141" s="108" t="str">
        <f>IFERROR(IF(Loan_Not_Paid*Values_Entered,Ending_Balance,""), "")</f>
        <v/>
      </c>
    </row>
    <row r="142" spans="2:8" x14ac:dyDescent="0.35">
      <c r="B142" s="92" t="str">
        <f>IFERROR(IF(Loan_Not_Paid*Values_Entered,Payment_Number,""), "")</f>
        <v/>
      </c>
      <c r="C142" s="91" t="str">
        <f>IFERROR(IF(Loan_Not_Paid*Values_Entered,Payment_Date,""), "")</f>
        <v/>
      </c>
      <c r="D142" s="108" t="str">
        <f>IFERROR(IF(Loan_Not_Paid*Values_Entered,Beginning_Balance,""), "")</f>
        <v/>
      </c>
      <c r="E142" s="108" t="str">
        <f>IFERROR(IF(Loan_Not_Paid*Values_Entered,Monthly_Payment,""), "")</f>
        <v/>
      </c>
      <c r="F142" s="108" t="str">
        <f>IFERROR(IF(Loan_Not_Paid*Values_Entered,Principal,""), "")</f>
        <v/>
      </c>
      <c r="G142" s="108" t="str">
        <f>IFERROR(IF(Loan_Not_Paid*Values_Entered,Interest,""), "")</f>
        <v/>
      </c>
      <c r="H142" s="108" t="str">
        <f>IFERROR(IF(Loan_Not_Paid*Values_Entered,Ending_Balance,""), "")</f>
        <v/>
      </c>
    </row>
    <row r="143" spans="2:8" x14ac:dyDescent="0.35">
      <c r="B143" s="92" t="str">
        <f>IFERROR(IF(Loan_Not_Paid*Values_Entered,Payment_Number,""), "")</f>
        <v/>
      </c>
      <c r="C143" s="91" t="str">
        <f>IFERROR(IF(Loan_Not_Paid*Values_Entered,Payment_Date,""), "")</f>
        <v/>
      </c>
      <c r="D143" s="108" t="str">
        <f>IFERROR(IF(Loan_Not_Paid*Values_Entered,Beginning_Balance,""), "")</f>
        <v/>
      </c>
      <c r="E143" s="108" t="str">
        <f>IFERROR(IF(Loan_Not_Paid*Values_Entered,Monthly_Payment,""), "")</f>
        <v/>
      </c>
      <c r="F143" s="108" t="str">
        <f>IFERROR(IF(Loan_Not_Paid*Values_Entered,Principal,""), "")</f>
        <v/>
      </c>
      <c r="G143" s="108" t="str">
        <f>IFERROR(IF(Loan_Not_Paid*Values_Entered,Interest,""), "")</f>
        <v/>
      </c>
      <c r="H143" s="108" t="str">
        <f>IFERROR(IF(Loan_Not_Paid*Values_Entered,Ending_Balance,""), "")</f>
        <v/>
      </c>
    </row>
    <row r="144" spans="2:8" x14ac:dyDescent="0.35">
      <c r="B144" s="92" t="str">
        <f>IFERROR(IF(Loan_Not_Paid*Values_Entered,Payment_Number,""), "")</f>
        <v/>
      </c>
      <c r="C144" s="91" t="str">
        <f>IFERROR(IF(Loan_Not_Paid*Values_Entered,Payment_Date,""), "")</f>
        <v/>
      </c>
      <c r="D144" s="108" t="str">
        <f>IFERROR(IF(Loan_Not_Paid*Values_Entered,Beginning_Balance,""), "")</f>
        <v/>
      </c>
      <c r="E144" s="108" t="str">
        <f>IFERROR(IF(Loan_Not_Paid*Values_Entered,Monthly_Payment,""), "")</f>
        <v/>
      </c>
      <c r="F144" s="108" t="str">
        <f>IFERROR(IF(Loan_Not_Paid*Values_Entered,Principal,""), "")</f>
        <v/>
      </c>
      <c r="G144" s="108" t="str">
        <f>IFERROR(IF(Loan_Not_Paid*Values_Entered,Interest,""), "")</f>
        <v/>
      </c>
      <c r="H144" s="108" t="str">
        <f>IFERROR(IF(Loan_Not_Paid*Values_Entered,Ending_Balance,""), "")</f>
        <v/>
      </c>
    </row>
    <row r="145" spans="2:8" x14ac:dyDescent="0.35">
      <c r="B145" s="92" t="str">
        <f>IFERROR(IF(Loan_Not_Paid*Values_Entered,Payment_Number,""), "")</f>
        <v/>
      </c>
      <c r="C145" s="91" t="str">
        <f>IFERROR(IF(Loan_Not_Paid*Values_Entered,Payment_Date,""), "")</f>
        <v/>
      </c>
      <c r="D145" s="108" t="str">
        <f>IFERROR(IF(Loan_Not_Paid*Values_Entered,Beginning_Balance,""), "")</f>
        <v/>
      </c>
      <c r="E145" s="108" t="str">
        <f>IFERROR(IF(Loan_Not_Paid*Values_Entered,Monthly_Payment,""), "")</f>
        <v/>
      </c>
      <c r="F145" s="108" t="str">
        <f>IFERROR(IF(Loan_Not_Paid*Values_Entered,Principal,""), "")</f>
        <v/>
      </c>
      <c r="G145" s="108" t="str">
        <f>IFERROR(IF(Loan_Not_Paid*Values_Entered,Interest,""), "")</f>
        <v/>
      </c>
      <c r="H145" s="108" t="str">
        <f>IFERROR(IF(Loan_Not_Paid*Values_Entered,Ending_Balance,""), "")</f>
        <v/>
      </c>
    </row>
    <row r="146" spans="2:8" x14ac:dyDescent="0.35">
      <c r="B146" s="92" t="str">
        <f>IFERROR(IF(Loan_Not_Paid*Values_Entered,Payment_Number,""), "")</f>
        <v/>
      </c>
      <c r="C146" s="91" t="str">
        <f>IFERROR(IF(Loan_Not_Paid*Values_Entered,Payment_Date,""), "")</f>
        <v/>
      </c>
      <c r="D146" s="108" t="str">
        <f>IFERROR(IF(Loan_Not_Paid*Values_Entered,Beginning_Balance,""), "")</f>
        <v/>
      </c>
      <c r="E146" s="108" t="str">
        <f>IFERROR(IF(Loan_Not_Paid*Values_Entered,Monthly_Payment,""), "")</f>
        <v/>
      </c>
      <c r="F146" s="108" t="str">
        <f>IFERROR(IF(Loan_Not_Paid*Values_Entered,Principal,""), "")</f>
        <v/>
      </c>
      <c r="G146" s="108" t="str">
        <f>IFERROR(IF(Loan_Not_Paid*Values_Entered,Interest,""), "")</f>
        <v/>
      </c>
      <c r="H146" s="108" t="str">
        <f>IFERROR(IF(Loan_Not_Paid*Values_Entered,Ending_Balance,""), "")</f>
        <v/>
      </c>
    </row>
    <row r="147" spans="2:8" x14ac:dyDescent="0.35">
      <c r="B147" s="92" t="str">
        <f>IFERROR(IF(Loan_Not_Paid*Values_Entered,Payment_Number,""), "")</f>
        <v/>
      </c>
      <c r="C147" s="91" t="str">
        <f>IFERROR(IF(Loan_Not_Paid*Values_Entered,Payment_Date,""), "")</f>
        <v/>
      </c>
      <c r="D147" s="108" t="str">
        <f>IFERROR(IF(Loan_Not_Paid*Values_Entered,Beginning_Balance,""), "")</f>
        <v/>
      </c>
      <c r="E147" s="108" t="str">
        <f>IFERROR(IF(Loan_Not_Paid*Values_Entered,Monthly_Payment,""), "")</f>
        <v/>
      </c>
      <c r="F147" s="108" t="str">
        <f>IFERROR(IF(Loan_Not_Paid*Values_Entered,Principal,""), "")</f>
        <v/>
      </c>
      <c r="G147" s="108" t="str">
        <f>IFERROR(IF(Loan_Not_Paid*Values_Entered,Interest,""), "")</f>
        <v/>
      </c>
      <c r="H147" s="108" t="str">
        <f>IFERROR(IF(Loan_Not_Paid*Values_Entered,Ending_Balance,""), "")</f>
        <v/>
      </c>
    </row>
    <row r="148" spans="2:8" x14ac:dyDescent="0.35">
      <c r="B148" s="92" t="str">
        <f>IFERROR(IF(Loan_Not_Paid*Values_Entered,Payment_Number,""), "")</f>
        <v/>
      </c>
      <c r="C148" s="91" t="str">
        <f>IFERROR(IF(Loan_Not_Paid*Values_Entered,Payment_Date,""), "")</f>
        <v/>
      </c>
      <c r="D148" s="108" t="str">
        <f>IFERROR(IF(Loan_Not_Paid*Values_Entered,Beginning_Balance,""), "")</f>
        <v/>
      </c>
      <c r="E148" s="108" t="str">
        <f>IFERROR(IF(Loan_Not_Paid*Values_Entered,Monthly_Payment,""), "")</f>
        <v/>
      </c>
      <c r="F148" s="108" t="str">
        <f>IFERROR(IF(Loan_Not_Paid*Values_Entered,Principal,""), "")</f>
        <v/>
      </c>
      <c r="G148" s="108" t="str">
        <f>IFERROR(IF(Loan_Not_Paid*Values_Entered,Interest,""), "")</f>
        <v/>
      </c>
      <c r="H148" s="108" t="str">
        <f>IFERROR(IF(Loan_Not_Paid*Values_Entered,Ending_Balance,""), "")</f>
        <v/>
      </c>
    </row>
    <row r="149" spans="2:8" x14ac:dyDescent="0.35">
      <c r="B149" s="92" t="str">
        <f>IFERROR(IF(Loan_Not_Paid*Values_Entered,Payment_Number,""), "")</f>
        <v/>
      </c>
      <c r="C149" s="91" t="str">
        <f>IFERROR(IF(Loan_Not_Paid*Values_Entered,Payment_Date,""), "")</f>
        <v/>
      </c>
      <c r="D149" s="108" t="str">
        <f>IFERROR(IF(Loan_Not_Paid*Values_Entered,Beginning_Balance,""), "")</f>
        <v/>
      </c>
      <c r="E149" s="108" t="str">
        <f>IFERROR(IF(Loan_Not_Paid*Values_Entered,Monthly_Payment,""), "")</f>
        <v/>
      </c>
      <c r="F149" s="108" t="str">
        <f>IFERROR(IF(Loan_Not_Paid*Values_Entered,Principal,""), "")</f>
        <v/>
      </c>
      <c r="G149" s="108" t="str">
        <f>IFERROR(IF(Loan_Not_Paid*Values_Entered,Interest,""), "")</f>
        <v/>
      </c>
      <c r="H149" s="108" t="str">
        <f>IFERROR(IF(Loan_Not_Paid*Values_Entered,Ending_Balance,""), "")</f>
        <v/>
      </c>
    </row>
    <row r="150" spans="2:8" x14ac:dyDescent="0.35">
      <c r="B150" s="92" t="str">
        <f>IFERROR(IF(Loan_Not_Paid*Values_Entered,Payment_Number,""), "")</f>
        <v/>
      </c>
      <c r="C150" s="91" t="str">
        <f>IFERROR(IF(Loan_Not_Paid*Values_Entered,Payment_Date,""), "")</f>
        <v/>
      </c>
      <c r="D150" s="108" t="str">
        <f>IFERROR(IF(Loan_Not_Paid*Values_Entered,Beginning_Balance,""), "")</f>
        <v/>
      </c>
      <c r="E150" s="108" t="str">
        <f>IFERROR(IF(Loan_Not_Paid*Values_Entered,Monthly_Payment,""), "")</f>
        <v/>
      </c>
      <c r="F150" s="108" t="str">
        <f>IFERROR(IF(Loan_Not_Paid*Values_Entered,Principal,""), "")</f>
        <v/>
      </c>
      <c r="G150" s="108" t="str">
        <f>IFERROR(IF(Loan_Not_Paid*Values_Entered,Interest,""), "")</f>
        <v/>
      </c>
      <c r="H150" s="108" t="str">
        <f>IFERROR(IF(Loan_Not_Paid*Values_Entered,Ending_Balance,""), "")</f>
        <v/>
      </c>
    </row>
    <row r="151" spans="2:8" x14ac:dyDescent="0.35">
      <c r="B151" s="92" t="str">
        <f>IFERROR(IF(Loan_Not_Paid*Values_Entered,Payment_Number,""), "")</f>
        <v/>
      </c>
      <c r="C151" s="91" t="str">
        <f>IFERROR(IF(Loan_Not_Paid*Values_Entered,Payment_Date,""), "")</f>
        <v/>
      </c>
      <c r="D151" s="108" t="str">
        <f>IFERROR(IF(Loan_Not_Paid*Values_Entered,Beginning_Balance,""), "")</f>
        <v/>
      </c>
      <c r="E151" s="108" t="str">
        <f>IFERROR(IF(Loan_Not_Paid*Values_Entered,Monthly_Payment,""), "")</f>
        <v/>
      </c>
      <c r="F151" s="108" t="str">
        <f>IFERROR(IF(Loan_Not_Paid*Values_Entered,Principal,""), "")</f>
        <v/>
      </c>
      <c r="G151" s="108" t="str">
        <f>IFERROR(IF(Loan_Not_Paid*Values_Entered,Interest,""), "")</f>
        <v/>
      </c>
      <c r="H151" s="108" t="str">
        <f>IFERROR(IF(Loan_Not_Paid*Values_Entered,Ending_Balance,""), "")</f>
        <v/>
      </c>
    </row>
    <row r="152" spans="2:8" x14ac:dyDescent="0.35">
      <c r="B152" s="92" t="str">
        <f>IFERROR(IF(Loan_Not_Paid*Values_Entered,Payment_Number,""), "")</f>
        <v/>
      </c>
      <c r="C152" s="91" t="str">
        <f>IFERROR(IF(Loan_Not_Paid*Values_Entered,Payment_Date,""), "")</f>
        <v/>
      </c>
      <c r="D152" s="108" t="str">
        <f>IFERROR(IF(Loan_Not_Paid*Values_Entered,Beginning_Balance,""), "")</f>
        <v/>
      </c>
      <c r="E152" s="108" t="str">
        <f>IFERROR(IF(Loan_Not_Paid*Values_Entered,Monthly_Payment,""), "")</f>
        <v/>
      </c>
      <c r="F152" s="108" t="str">
        <f>IFERROR(IF(Loan_Not_Paid*Values_Entered,Principal,""), "")</f>
        <v/>
      </c>
      <c r="G152" s="108" t="str">
        <f>IFERROR(IF(Loan_Not_Paid*Values_Entered,Interest,""), "")</f>
        <v/>
      </c>
      <c r="H152" s="108" t="str">
        <f>IFERROR(IF(Loan_Not_Paid*Values_Entered,Ending_Balance,""), "")</f>
        <v/>
      </c>
    </row>
    <row r="153" spans="2:8" x14ac:dyDescent="0.35">
      <c r="B153" s="92" t="str">
        <f>IFERROR(IF(Loan_Not_Paid*Values_Entered,Payment_Number,""), "")</f>
        <v/>
      </c>
      <c r="C153" s="91" t="str">
        <f>IFERROR(IF(Loan_Not_Paid*Values_Entered,Payment_Date,""), "")</f>
        <v/>
      </c>
      <c r="D153" s="108" t="str">
        <f>IFERROR(IF(Loan_Not_Paid*Values_Entered,Beginning_Balance,""), "")</f>
        <v/>
      </c>
      <c r="E153" s="108" t="str">
        <f>IFERROR(IF(Loan_Not_Paid*Values_Entered,Monthly_Payment,""), "")</f>
        <v/>
      </c>
      <c r="F153" s="108" t="str">
        <f>IFERROR(IF(Loan_Not_Paid*Values_Entered,Principal,""), "")</f>
        <v/>
      </c>
      <c r="G153" s="108" t="str">
        <f>IFERROR(IF(Loan_Not_Paid*Values_Entered,Interest,""), "")</f>
        <v/>
      </c>
      <c r="H153" s="108" t="str">
        <f>IFERROR(IF(Loan_Not_Paid*Values_Entered,Ending_Balance,""), "")</f>
        <v/>
      </c>
    </row>
    <row r="154" spans="2:8" x14ac:dyDescent="0.35">
      <c r="B154" s="92" t="str">
        <f>IFERROR(IF(Loan_Not_Paid*Values_Entered,Payment_Number,""), "")</f>
        <v/>
      </c>
      <c r="C154" s="91" t="str">
        <f>IFERROR(IF(Loan_Not_Paid*Values_Entered,Payment_Date,""), "")</f>
        <v/>
      </c>
      <c r="D154" s="108" t="str">
        <f>IFERROR(IF(Loan_Not_Paid*Values_Entered,Beginning_Balance,""), "")</f>
        <v/>
      </c>
      <c r="E154" s="108" t="str">
        <f>IFERROR(IF(Loan_Not_Paid*Values_Entered,Monthly_Payment,""), "")</f>
        <v/>
      </c>
      <c r="F154" s="108" t="str">
        <f>IFERROR(IF(Loan_Not_Paid*Values_Entered,Principal,""), "")</f>
        <v/>
      </c>
      <c r="G154" s="108" t="str">
        <f>IFERROR(IF(Loan_Not_Paid*Values_Entered,Interest,""), "")</f>
        <v/>
      </c>
      <c r="H154" s="108" t="str">
        <f>IFERROR(IF(Loan_Not_Paid*Values_Entered,Ending_Balance,""), "")</f>
        <v/>
      </c>
    </row>
    <row r="155" spans="2:8" x14ac:dyDescent="0.35">
      <c r="B155" s="92" t="str">
        <f>IFERROR(IF(Loan_Not_Paid*Values_Entered,Payment_Number,""), "")</f>
        <v/>
      </c>
      <c r="C155" s="91" t="str">
        <f>IFERROR(IF(Loan_Not_Paid*Values_Entered,Payment_Date,""), "")</f>
        <v/>
      </c>
      <c r="D155" s="108" t="str">
        <f>IFERROR(IF(Loan_Not_Paid*Values_Entered,Beginning_Balance,""), "")</f>
        <v/>
      </c>
      <c r="E155" s="108" t="str">
        <f>IFERROR(IF(Loan_Not_Paid*Values_Entered,Monthly_Payment,""), "")</f>
        <v/>
      </c>
      <c r="F155" s="108" t="str">
        <f>IFERROR(IF(Loan_Not_Paid*Values_Entered,Principal,""), "")</f>
        <v/>
      </c>
      <c r="G155" s="108" t="str">
        <f>IFERROR(IF(Loan_Not_Paid*Values_Entered,Interest,""), "")</f>
        <v/>
      </c>
      <c r="H155" s="108" t="str">
        <f>IFERROR(IF(Loan_Not_Paid*Values_Entered,Ending_Balance,""), "")</f>
        <v/>
      </c>
    </row>
    <row r="156" spans="2:8" x14ac:dyDescent="0.35">
      <c r="B156" s="92" t="str">
        <f>IFERROR(IF(Loan_Not_Paid*Values_Entered,Payment_Number,""), "")</f>
        <v/>
      </c>
      <c r="C156" s="91" t="str">
        <f>IFERROR(IF(Loan_Not_Paid*Values_Entered,Payment_Date,""), "")</f>
        <v/>
      </c>
      <c r="D156" s="108" t="str">
        <f>IFERROR(IF(Loan_Not_Paid*Values_Entered,Beginning_Balance,""), "")</f>
        <v/>
      </c>
      <c r="E156" s="108" t="str">
        <f>IFERROR(IF(Loan_Not_Paid*Values_Entered,Monthly_Payment,""), "")</f>
        <v/>
      </c>
      <c r="F156" s="108" t="str">
        <f>IFERROR(IF(Loan_Not_Paid*Values_Entered,Principal,""), "")</f>
        <v/>
      </c>
      <c r="G156" s="108" t="str">
        <f>IFERROR(IF(Loan_Not_Paid*Values_Entered,Interest,""), "")</f>
        <v/>
      </c>
      <c r="H156" s="108" t="str">
        <f>IFERROR(IF(Loan_Not_Paid*Values_Entered,Ending_Balance,""), "")</f>
        <v/>
      </c>
    </row>
    <row r="157" spans="2:8" x14ac:dyDescent="0.35">
      <c r="B157" s="92" t="str">
        <f>IFERROR(IF(Loan_Not_Paid*Values_Entered,Payment_Number,""), "")</f>
        <v/>
      </c>
      <c r="C157" s="91" t="str">
        <f>IFERROR(IF(Loan_Not_Paid*Values_Entered,Payment_Date,""), "")</f>
        <v/>
      </c>
      <c r="D157" s="108" t="str">
        <f>IFERROR(IF(Loan_Not_Paid*Values_Entered,Beginning_Balance,""), "")</f>
        <v/>
      </c>
      <c r="E157" s="108" t="str">
        <f>IFERROR(IF(Loan_Not_Paid*Values_Entered,Monthly_Payment,""), "")</f>
        <v/>
      </c>
      <c r="F157" s="108" t="str">
        <f>IFERROR(IF(Loan_Not_Paid*Values_Entered,Principal,""), "")</f>
        <v/>
      </c>
      <c r="G157" s="108" t="str">
        <f>IFERROR(IF(Loan_Not_Paid*Values_Entered,Interest,""), "")</f>
        <v/>
      </c>
      <c r="H157" s="108" t="str">
        <f>IFERROR(IF(Loan_Not_Paid*Values_Entered,Ending_Balance,""), "")</f>
        <v/>
      </c>
    </row>
    <row r="158" spans="2:8" x14ac:dyDescent="0.35">
      <c r="B158" s="92" t="str">
        <f>IFERROR(IF(Loan_Not_Paid*Values_Entered,Payment_Number,""), "")</f>
        <v/>
      </c>
      <c r="C158" s="91" t="str">
        <f>IFERROR(IF(Loan_Not_Paid*Values_Entered,Payment_Date,""), "")</f>
        <v/>
      </c>
      <c r="D158" s="108" t="str">
        <f>IFERROR(IF(Loan_Not_Paid*Values_Entered,Beginning_Balance,""), "")</f>
        <v/>
      </c>
      <c r="E158" s="108" t="str">
        <f>IFERROR(IF(Loan_Not_Paid*Values_Entered,Monthly_Payment,""), "")</f>
        <v/>
      </c>
      <c r="F158" s="108" t="str">
        <f>IFERROR(IF(Loan_Not_Paid*Values_Entered,Principal,""), "")</f>
        <v/>
      </c>
      <c r="G158" s="108" t="str">
        <f>IFERROR(IF(Loan_Not_Paid*Values_Entered,Interest,""), "")</f>
        <v/>
      </c>
      <c r="H158" s="108" t="str">
        <f>IFERROR(IF(Loan_Not_Paid*Values_Entered,Ending_Balance,""), "")</f>
        <v/>
      </c>
    </row>
    <row r="159" spans="2:8" x14ac:dyDescent="0.35">
      <c r="B159" s="92" t="str">
        <f>IFERROR(IF(Loan_Not_Paid*Values_Entered,Payment_Number,""), "")</f>
        <v/>
      </c>
      <c r="C159" s="91" t="str">
        <f>IFERROR(IF(Loan_Not_Paid*Values_Entered,Payment_Date,""), "")</f>
        <v/>
      </c>
      <c r="D159" s="108" t="str">
        <f>IFERROR(IF(Loan_Not_Paid*Values_Entered,Beginning_Balance,""), "")</f>
        <v/>
      </c>
      <c r="E159" s="108" t="str">
        <f>IFERROR(IF(Loan_Not_Paid*Values_Entered,Monthly_Payment,""), "")</f>
        <v/>
      </c>
      <c r="F159" s="108" t="str">
        <f>IFERROR(IF(Loan_Not_Paid*Values_Entered,Principal,""), "")</f>
        <v/>
      </c>
      <c r="G159" s="108" t="str">
        <f>IFERROR(IF(Loan_Not_Paid*Values_Entered,Interest,""), "")</f>
        <v/>
      </c>
      <c r="H159" s="108" t="str">
        <f>IFERROR(IF(Loan_Not_Paid*Values_Entered,Ending_Balance,""), "")</f>
        <v/>
      </c>
    </row>
    <row r="160" spans="2:8" x14ac:dyDescent="0.35">
      <c r="B160" s="92" t="str">
        <f>IFERROR(IF(Loan_Not_Paid*Values_Entered,Payment_Number,""), "")</f>
        <v/>
      </c>
      <c r="C160" s="91" t="str">
        <f>IFERROR(IF(Loan_Not_Paid*Values_Entered,Payment_Date,""), "")</f>
        <v/>
      </c>
      <c r="D160" s="108" t="str">
        <f>IFERROR(IF(Loan_Not_Paid*Values_Entered,Beginning_Balance,""), "")</f>
        <v/>
      </c>
      <c r="E160" s="108" t="str">
        <f>IFERROR(IF(Loan_Not_Paid*Values_Entered,Monthly_Payment,""), "")</f>
        <v/>
      </c>
      <c r="F160" s="108" t="str">
        <f>IFERROR(IF(Loan_Not_Paid*Values_Entered,Principal,""), "")</f>
        <v/>
      </c>
      <c r="G160" s="108" t="str">
        <f>IFERROR(IF(Loan_Not_Paid*Values_Entered,Interest,""), "")</f>
        <v/>
      </c>
      <c r="H160" s="108" t="str">
        <f>IFERROR(IF(Loan_Not_Paid*Values_Entered,Ending_Balance,""), "")</f>
        <v/>
      </c>
    </row>
    <row r="161" spans="2:8" x14ac:dyDescent="0.35">
      <c r="B161" s="92" t="str">
        <f>IFERROR(IF(Loan_Not_Paid*Values_Entered,Payment_Number,""), "")</f>
        <v/>
      </c>
      <c r="C161" s="91" t="str">
        <f>IFERROR(IF(Loan_Not_Paid*Values_Entered,Payment_Date,""), "")</f>
        <v/>
      </c>
      <c r="D161" s="108" t="str">
        <f>IFERROR(IF(Loan_Not_Paid*Values_Entered,Beginning_Balance,""), "")</f>
        <v/>
      </c>
      <c r="E161" s="108" t="str">
        <f>IFERROR(IF(Loan_Not_Paid*Values_Entered,Monthly_Payment,""), "")</f>
        <v/>
      </c>
      <c r="F161" s="108" t="str">
        <f>IFERROR(IF(Loan_Not_Paid*Values_Entered,Principal,""), "")</f>
        <v/>
      </c>
      <c r="G161" s="108" t="str">
        <f>IFERROR(IF(Loan_Not_Paid*Values_Entered,Interest,""), "")</f>
        <v/>
      </c>
      <c r="H161" s="108" t="str">
        <f>IFERROR(IF(Loan_Not_Paid*Values_Entered,Ending_Balance,""), "")</f>
        <v/>
      </c>
    </row>
    <row r="162" spans="2:8" x14ac:dyDescent="0.35">
      <c r="B162" s="92" t="str">
        <f>IFERROR(IF(Loan_Not_Paid*Values_Entered,Payment_Number,""), "")</f>
        <v/>
      </c>
      <c r="C162" s="91" t="str">
        <f>IFERROR(IF(Loan_Not_Paid*Values_Entered,Payment_Date,""), "")</f>
        <v/>
      </c>
      <c r="D162" s="108" t="str">
        <f>IFERROR(IF(Loan_Not_Paid*Values_Entered,Beginning_Balance,""), "")</f>
        <v/>
      </c>
      <c r="E162" s="108" t="str">
        <f>IFERROR(IF(Loan_Not_Paid*Values_Entered,Monthly_Payment,""), "")</f>
        <v/>
      </c>
      <c r="F162" s="108" t="str">
        <f>IFERROR(IF(Loan_Not_Paid*Values_Entered,Principal,""), "")</f>
        <v/>
      </c>
      <c r="G162" s="108" t="str">
        <f>IFERROR(IF(Loan_Not_Paid*Values_Entered,Interest,""), "")</f>
        <v/>
      </c>
      <c r="H162" s="108" t="str">
        <f>IFERROR(IF(Loan_Not_Paid*Values_Entered,Ending_Balance,""), "")</f>
        <v/>
      </c>
    </row>
    <row r="163" spans="2:8" x14ac:dyDescent="0.35">
      <c r="B163" s="92" t="str">
        <f>IFERROR(IF(Loan_Not_Paid*Values_Entered,Payment_Number,""), "")</f>
        <v/>
      </c>
      <c r="C163" s="91" t="str">
        <f>IFERROR(IF(Loan_Not_Paid*Values_Entered,Payment_Date,""), "")</f>
        <v/>
      </c>
      <c r="D163" s="108" t="str">
        <f>IFERROR(IF(Loan_Not_Paid*Values_Entered,Beginning_Balance,""), "")</f>
        <v/>
      </c>
      <c r="E163" s="108" t="str">
        <f>IFERROR(IF(Loan_Not_Paid*Values_Entered,Monthly_Payment,""), "")</f>
        <v/>
      </c>
      <c r="F163" s="108" t="str">
        <f>IFERROR(IF(Loan_Not_Paid*Values_Entered,Principal,""), "")</f>
        <v/>
      </c>
      <c r="G163" s="108" t="str">
        <f>IFERROR(IF(Loan_Not_Paid*Values_Entered,Interest,""), "")</f>
        <v/>
      </c>
      <c r="H163" s="108" t="str">
        <f>IFERROR(IF(Loan_Not_Paid*Values_Entered,Ending_Balance,""), "")</f>
        <v/>
      </c>
    </row>
    <row r="164" spans="2:8" x14ac:dyDescent="0.35">
      <c r="B164" s="92" t="str">
        <f>IFERROR(IF(Loan_Not_Paid*Values_Entered,Payment_Number,""), "")</f>
        <v/>
      </c>
      <c r="C164" s="91" t="str">
        <f>IFERROR(IF(Loan_Not_Paid*Values_Entered,Payment_Date,""), "")</f>
        <v/>
      </c>
      <c r="D164" s="108" t="str">
        <f>IFERROR(IF(Loan_Not_Paid*Values_Entered,Beginning_Balance,""), "")</f>
        <v/>
      </c>
      <c r="E164" s="108" t="str">
        <f>IFERROR(IF(Loan_Not_Paid*Values_Entered,Monthly_Payment,""), "")</f>
        <v/>
      </c>
      <c r="F164" s="108" t="str">
        <f>IFERROR(IF(Loan_Not_Paid*Values_Entered,Principal,""), "")</f>
        <v/>
      </c>
      <c r="G164" s="108" t="str">
        <f>IFERROR(IF(Loan_Not_Paid*Values_Entered,Interest,""), "")</f>
        <v/>
      </c>
      <c r="H164" s="108" t="str">
        <f>IFERROR(IF(Loan_Not_Paid*Values_Entered,Ending_Balance,""), "")</f>
        <v/>
      </c>
    </row>
    <row r="165" spans="2:8" x14ac:dyDescent="0.35">
      <c r="B165" s="92" t="str">
        <f>IFERROR(IF(Loan_Not_Paid*Values_Entered,Payment_Number,""), "")</f>
        <v/>
      </c>
      <c r="C165" s="91" t="str">
        <f>IFERROR(IF(Loan_Not_Paid*Values_Entered,Payment_Date,""), "")</f>
        <v/>
      </c>
      <c r="D165" s="108" t="str">
        <f>IFERROR(IF(Loan_Not_Paid*Values_Entered,Beginning_Balance,""), "")</f>
        <v/>
      </c>
      <c r="E165" s="108" t="str">
        <f>IFERROR(IF(Loan_Not_Paid*Values_Entered,Monthly_Payment,""), "")</f>
        <v/>
      </c>
      <c r="F165" s="108" t="str">
        <f>IFERROR(IF(Loan_Not_Paid*Values_Entered,Principal,""), "")</f>
        <v/>
      </c>
      <c r="G165" s="108" t="str">
        <f>IFERROR(IF(Loan_Not_Paid*Values_Entered,Interest,""), "")</f>
        <v/>
      </c>
      <c r="H165" s="108" t="str">
        <f>IFERROR(IF(Loan_Not_Paid*Values_Entered,Ending_Balance,""), "")</f>
        <v/>
      </c>
    </row>
    <row r="166" spans="2:8" x14ac:dyDescent="0.35">
      <c r="B166" s="92" t="str">
        <f>IFERROR(IF(Loan_Not_Paid*Values_Entered,Payment_Number,""), "")</f>
        <v/>
      </c>
      <c r="C166" s="91" t="str">
        <f>IFERROR(IF(Loan_Not_Paid*Values_Entered,Payment_Date,""), "")</f>
        <v/>
      </c>
      <c r="D166" s="108" t="str">
        <f>IFERROR(IF(Loan_Not_Paid*Values_Entered,Beginning_Balance,""), "")</f>
        <v/>
      </c>
      <c r="E166" s="108" t="str">
        <f>IFERROR(IF(Loan_Not_Paid*Values_Entered,Monthly_Payment,""), "")</f>
        <v/>
      </c>
      <c r="F166" s="108" t="str">
        <f>IFERROR(IF(Loan_Not_Paid*Values_Entered,Principal,""), "")</f>
        <v/>
      </c>
      <c r="G166" s="108" t="str">
        <f>IFERROR(IF(Loan_Not_Paid*Values_Entered,Interest,""), "")</f>
        <v/>
      </c>
      <c r="H166" s="108" t="str">
        <f>IFERROR(IF(Loan_Not_Paid*Values_Entered,Ending_Balance,""), "")</f>
        <v/>
      </c>
    </row>
    <row r="167" spans="2:8" x14ac:dyDescent="0.35">
      <c r="B167" s="92" t="str">
        <f>IFERROR(IF(Loan_Not_Paid*Values_Entered,Payment_Number,""), "")</f>
        <v/>
      </c>
      <c r="C167" s="91" t="str">
        <f>IFERROR(IF(Loan_Not_Paid*Values_Entered,Payment_Date,""), "")</f>
        <v/>
      </c>
      <c r="D167" s="108" t="str">
        <f>IFERROR(IF(Loan_Not_Paid*Values_Entered,Beginning_Balance,""), "")</f>
        <v/>
      </c>
      <c r="E167" s="108" t="str">
        <f>IFERROR(IF(Loan_Not_Paid*Values_Entered,Monthly_Payment,""), "")</f>
        <v/>
      </c>
      <c r="F167" s="108" t="str">
        <f>IFERROR(IF(Loan_Not_Paid*Values_Entered,Principal,""), "")</f>
        <v/>
      </c>
      <c r="G167" s="108" t="str">
        <f>IFERROR(IF(Loan_Not_Paid*Values_Entered,Interest,""), "")</f>
        <v/>
      </c>
      <c r="H167" s="108" t="str">
        <f>IFERROR(IF(Loan_Not_Paid*Values_Entered,Ending_Balance,""), "")</f>
        <v/>
      </c>
    </row>
    <row r="168" spans="2:8" x14ac:dyDescent="0.35">
      <c r="B168" s="92" t="str">
        <f>IFERROR(IF(Loan_Not_Paid*Values_Entered,Payment_Number,""), "")</f>
        <v/>
      </c>
      <c r="C168" s="91" t="str">
        <f>IFERROR(IF(Loan_Not_Paid*Values_Entered,Payment_Date,""), "")</f>
        <v/>
      </c>
      <c r="D168" s="108" t="str">
        <f>IFERROR(IF(Loan_Not_Paid*Values_Entered,Beginning_Balance,""), "")</f>
        <v/>
      </c>
      <c r="E168" s="108" t="str">
        <f>IFERROR(IF(Loan_Not_Paid*Values_Entered,Monthly_Payment,""), "")</f>
        <v/>
      </c>
      <c r="F168" s="108" t="str">
        <f>IFERROR(IF(Loan_Not_Paid*Values_Entered,Principal,""), "")</f>
        <v/>
      </c>
      <c r="G168" s="108" t="str">
        <f>IFERROR(IF(Loan_Not_Paid*Values_Entered,Interest,""), "")</f>
        <v/>
      </c>
      <c r="H168" s="108" t="str">
        <f>IFERROR(IF(Loan_Not_Paid*Values_Entered,Ending_Balance,""), "")</f>
        <v/>
      </c>
    </row>
    <row r="169" spans="2:8" x14ac:dyDescent="0.35">
      <c r="B169" s="92" t="str">
        <f>IFERROR(IF(Loan_Not_Paid*Values_Entered,Payment_Number,""), "")</f>
        <v/>
      </c>
      <c r="C169" s="91" t="str">
        <f>IFERROR(IF(Loan_Not_Paid*Values_Entered,Payment_Date,""), "")</f>
        <v/>
      </c>
      <c r="D169" s="108" t="str">
        <f>IFERROR(IF(Loan_Not_Paid*Values_Entered,Beginning_Balance,""), "")</f>
        <v/>
      </c>
      <c r="E169" s="108" t="str">
        <f>IFERROR(IF(Loan_Not_Paid*Values_Entered,Monthly_Payment,""), "")</f>
        <v/>
      </c>
      <c r="F169" s="108" t="str">
        <f>IFERROR(IF(Loan_Not_Paid*Values_Entered,Principal,""), "")</f>
        <v/>
      </c>
      <c r="G169" s="108" t="str">
        <f>IFERROR(IF(Loan_Not_Paid*Values_Entered,Interest,""), "")</f>
        <v/>
      </c>
      <c r="H169" s="108" t="str">
        <f>IFERROR(IF(Loan_Not_Paid*Values_Entered,Ending_Balance,""), "")</f>
        <v/>
      </c>
    </row>
    <row r="170" spans="2:8" x14ac:dyDescent="0.35">
      <c r="B170" s="92" t="str">
        <f>IFERROR(IF(Loan_Not_Paid*Values_Entered,Payment_Number,""), "")</f>
        <v/>
      </c>
      <c r="C170" s="91" t="str">
        <f>IFERROR(IF(Loan_Not_Paid*Values_Entered,Payment_Date,""), "")</f>
        <v/>
      </c>
      <c r="D170" s="108" t="str">
        <f>IFERROR(IF(Loan_Not_Paid*Values_Entered,Beginning_Balance,""), "")</f>
        <v/>
      </c>
      <c r="E170" s="108" t="str">
        <f>IFERROR(IF(Loan_Not_Paid*Values_Entered,Monthly_Payment,""), "")</f>
        <v/>
      </c>
      <c r="F170" s="108" t="str">
        <f>IFERROR(IF(Loan_Not_Paid*Values_Entered,Principal,""), "")</f>
        <v/>
      </c>
      <c r="G170" s="108" t="str">
        <f>IFERROR(IF(Loan_Not_Paid*Values_Entered,Interest,""), "")</f>
        <v/>
      </c>
      <c r="H170" s="108" t="str">
        <f>IFERROR(IF(Loan_Not_Paid*Values_Entered,Ending_Balance,""), "")</f>
        <v/>
      </c>
    </row>
    <row r="171" spans="2:8" x14ac:dyDescent="0.35">
      <c r="B171" s="92" t="str">
        <f>IFERROR(IF(Loan_Not_Paid*Values_Entered,Payment_Number,""), "")</f>
        <v/>
      </c>
      <c r="C171" s="91" t="str">
        <f>IFERROR(IF(Loan_Not_Paid*Values_Entered,Payment_Date,""), "")</f>
        <v/>
      </c>
      <c r="D171" s="108" t="str">
        <f>IFERROR(IF(Loan_Not_Paid*Values_Entered,Beginning_Balance,""), "")</f>
        <v/>
      </c>
      <c r="E171" s="108" t="str">
        <f>IFERROR(IF(Loan_Not_Paid*Values_Entered,Monthly_Payment,""), "")</f>
        <v/>
      </c>
      <c r="F171" s="108" t="str">
        <f>IFERROR(IF(Loan_Not_Paid*Values_Entered,Principal,""), "")</f>
        <v/>
      </c>
      <c r="G171" s="108" t="str">
        <f>IFERROR(IF(Loan_Not_Paid*Values_Entered,Interest,""), "")</f>
        <v/>
      </c>
      <c r="H171" s="108" t="str">
        <f>IFERROR(IF(Loan_Not_Paid*Values_Entered,Ending_Balance,""), "")</f>
        <v/>
      </c>
    </row>
    <row r="172" spans="2:8" x14ac:dyDescent="0.35">
      <c r="B172" s="92" t="str">
        <f>IFERROR(IF(Loan_Not_Paid*Values_Entered,Payment_Number,""), "")</f>
        <v/>
      </c>
      <c r="C172" s="91" t="str">
        <f>IFERROR(IF(Loan_Not_Paid*Values_Entered,Payment_Date,""), "")</f>
        <v/>
      </c>
      <c r="D172" s="108" t="str">
        <f>IFERROR(IF(Loan_Not_Paid*Values_Entered,Beginning_Balance,""), "")</f>
        <v/>
      </c>
      <c r="E172" s="108" t="str">
        <f>IFERROR(IF(Loan_Not_Paid*Values_Entered,Monthly_Payment,""), "")</f>
        <v/>
      </c>
      <c r="F172" s="108" t="str">
        <f>IFERROR(IF(Loan_Not_Paid*Values_Entered,Principal,""), "")</f>
        <v/>
      </c>
      <c r="G172" s="108" t="str">
        <f>IFERROR(IF(Loan_Not_Paid*Values_Entered,Interest,""), "")</f>
        <v/>
      </c>
      <c r="H172" s="108" t="str">
        <f>IFERROR(IF(Loan_Not_Paid*Values_Entered,Ending_Balance,""), "")</f>
        <v/>
      </c>
    </row>
    <row r="173" spans="2:8" x14ac:dyDescent="0.35">
      <c r="B173" s="92" t="str">
        <f>IFERROR(IF(Loan_Not_Paid*Values_Entered,Payment_Number,""), "")</f>
        <v/>
      </c>
      <c r="C173" s="91" t="str">
        <f>IFERROR(IF(Loan_Not_Paid*Values_Entered,Payment_Date,""), "")</f>
        <v/>
      </c>
      <c r="D173" s="108" t="str">
        <f>IFERROR(IF(Loan_Not_Paid*Values_Entered,Beginning_Balance,""), "")</f>
        <v/>
      </c>
      <c r="E173" s="108" t="str">
        <f>IFERROR(IF(Loan_Not_Paid*Values_Entered,Monthly_Payment,""), "")</f>
        <v/>
      </c>
      <c r="F173" s="108" t="str">
        <f>IFERROR(IF(Loan_Not_Paid*Values_Entered,Principal,""), "")</f>
        <v/>
      </c>
      <c r="G173" s="108" t="str">
        <f>IFERROR(IF(Loan_Not_Paid*Values_Entered,Interest,""), "")</f>
        <v/>
      </c>
      <c r="H173" s="108" t="str">
        <f>IFERROR(IF(Loan_Not_Paid*Values_Entered,Ending_Balance,""), "")</f>
        <v/>
      </c>
    </row>
    <row r="174" spans="2:8" x14ac:dyDescent="0.35">
      <c r="B174" s="92" t="str">
        <f>IFERROR(IF(Loan_Not_Paid*Values_Entered,Payment_Number,""), "")</f>
        <v/>
      </c>
      <c r="C174" s="91" t="str">
        <f>IFERROR(IF(Loan_Not_Paid*Values_Entered,Payment_Date,""), "")</f>
        <v/>
      </c>
      <c r="D174" s="108" t="str">
        <f>IFERROR(IF(Loan_Not_Paid*Values_Entered,Beginning_Balance,""), "")</f>
        <v/>
      </c>
      <c r="E174" s="108" t="str">
        <f>IFERROR(IF(Loan_Not_Paid*Values_Entered,Monthly_Payment,""), "")</f>
        <v/>
      </c>
      <c r="F174" s="108" t="str">
        <f>IFERROR(IF(Loan_Not_Paid*Values_Entered,Principal,""), "")</f>
        <v/>
      </c>
      <c r="G174" s="108" t="str">
        <f>IFERROR(IF(Loan_Not_Paid*Values_Entered,Interest,""), "")</f>
        <v/>
      </c>
      <c r="H174" s="108" t="str">
        <f>IFERROR(IF(Loan_Not_Paid*Values_Entered,Ending_Balance,""), "")</f>
        <v/>
      </c>
    </row>
    <row r="175" spans="2:8" x14ac:dyDescent="0.35">
      <c r="B175" s="92" t="str">
        <f>IFERROR(IF(Loan_Not_Paid*Values_Entered,Payment_Number,""), "")</f>
        <v/>
      </c>
      <c r="C175" s="91" t="str">
        <f>IFERROR(IF(Loan_Not_Paid*Values_Entered,Payment_Date,""), "")</f>
        <v/>
      </c>
      <c r="D175" s="108" t="str">
        <f>IFERROR(IF(Loan_Not_Paid*Values_Entered,Beginning_Balance,""), "")</f>
        <v/>
      </c>
      <c r="E175" s="108" t="str">
        <f>IFERROR(IF(Loan_Not_Paid*Values_Entered,Monthly_Payment,""), "")</f>
        <v/>
      </c>
      <c r="F175" s="108" t="str">
        <f>IFERROR(IF(Loan_Not_Paid*Values_Entered,Principal,""), "")</f>
        <v/>
      </c>
      <c r="G175" s="108" t="str">
        <f>IFERROR(IF(Loan_Not_Paid*Values_Entered,Interest,""), "")</f>
        <v/>
      </c>
      <c r="H175" s="108" t="str">
        <f>IFERROR(IF(Loan_Not_Paid*Values_Entered,Ending_Balance,""), "")</f>
        <v/>
      </c>
    </row>
    <row r="176" spans="2:8" x14ac:dyDescent="0.35">
      <c r="B176" s="92" t="str">
        <f>IFERROR(IF(Loan_Not_Paid*Values_Entered,Payment_Number,""), "")</f>
        <v/>
      </c>
      <c r="C176" s="91" t="str">
        <f>IFERROR(IF(Loan_Not_Paid*Values_Entered,Payment_Date,""), "")</f>
        <v/>
      </c>
      <c r="D176" s="108" t="str">
        <f>IFERROR(IF(Loan_Not_Paid*Values_Entered,Beginning_Balance,""), "")</f>
        <v/>
      </c>
      <c r="E176" s="108" t="str">
        <f>IFERROR(IF(Loan_Not_Paid*Values_Entered,Monthly_Payment,""), "")</f>
        <v/>
      </c>
      <c r="F176" s="108" t="str">
        <f>IFERROR(IF(Loan_Not_Paid*Values_Entered,Principal,""), "")</f>
        <v/>
      </c>
      <c r="G176" s="108" t="str">
        <f>IFERROR(IF(Loan_Not_Paid*Values_Entered,Interest,""), "")</f>
        <v/>
      </c>
      <c r="H176" s="108" t="str">
        <f>IFERROR(IF(Loan_Not_Paid*Values_Entered,Ending_Balance,""), "")</f>
        <v/>
      </c>
    </row>
    <row r="177" spans="2:8" x14ac:dyDescent="0.35">
      <c r="B177" s="92" t="str">
        <f>IFERROR(IF(Loan_Not_Paid*Values_Entered,Payment_Number,""), "")</f>
        <v/>
      </c>
      <c r="C177" s="91" t="str">
        <f>IFERROR(IF(Loan_Not_Paid*Values_Entered,Payment_Date,""), "")</f>
        <v/>
      </c>
      <c r="D177" s="108" t="str">
        <f>IFERROR(IF(Loan_Not_Paid*Values_Entered,Beginning_Balance,""), "")</f>
        <v/>
      </c>
      <c r="E177" s="108" t="str">
        <f>IFERROR(IF(Loan_Not_Paid*Values_Entered,Monthly_Payment,""), "")</f>
        <v/>
      </c>
      <c r="F177" s="108" t="str">
        <f>IFERROR(IF(Loan_Not_Paid*Values_Entered,Principal,""), "")</f>
        <v/>
      </c>
      <c r="G177" s="108" t="str">
        <f>IFERROR(IF(Loan_Not_Paid*Values_Entered,Interest,""), "")</f>
        <v/>
      </c>
      <c r="H177" s="108" t="str">
        <f>IFERROR(IF(Loan_Not_Paid*Values_Entered,Ending_Balance,""), "")</f>
        <v/>
      </c>
    </row>
    <row r="178" spans="2:8" x14ac:dyDescent="0.35">
      <c r="B178" s="92" t="str">
        <f>IFERROR(IF(Loan_Not_Paid*Values_Entered,Payment_Number,""), "")</f>
        <v/>
      </c>
      <c r="C178" s="91" t="str">
        <f>IFERROR(IF(Loan_Not_Paid*Values_Entered,Payment_Date,""), "")</f>
        <v/>
      </c>
      <c r="D178" s="108" t="str">
        <f>IFERROR(IF(Loan_Not_Paid*Values_Entered,Beginning_Balance,""), "")</f>
        <v/>
      </c>
      <c r="E178" s="108" t="str">
        <f>IFERROR(IF(Loan_Not_Paid*Values_Entered,Monthly_Payment,""), "")</f>
        <v/>
      </c>
      <c r="F178" s="108" t="str">
        <f>IFERROR(IF(Loan_Not_Paid*Values_Entered,Principal,""), "")</f>
        <v/>
      </c>
      <c r="G178" s="108" t="str">
        <f>IFERROR(IF(Loan_Not_Paid*Values_Entered,Interest,""), "")</f>
        <v/>
      </c>
      <c r="H178" s="108" t="str">
        <f>IFERROR(IF(Loan_Not_Paid*Values_Entered,Ending_Balance,""), "")</f>
        <v/>
      </c>
    </row>
    <row r="179" spans="2:8" x14ac:dyDescent="0.35">
      <c r="B179" s="92" t="str">
        <f>IFERROR(IF(Loan_Not_Paid*Values_Entered,Payment_Number,""), "")</f>
        <v/>
      </c>
      <c r="C179" s="91" t="str">
        <f>IFERROR(IF(Loan_Not_Paid*Values_Entered,Payment_Date,""), "")</f>
        <v/>
      </c>
      <c r="D179" s="108" t="str">
        <f>IFERROR(IF(Loan_Not_Paid*Values_Entered,Beginning_Balance,""), "")</f>
        <v/>
      </c>
      <c r="E179" s="108" t="str">
        <f>IFERROR(IF(Loan_Not_Paid*Values_Entered,Monthly_Payment,""), "")</f>
        <v/>
      </c>
      <c r="F179" s="108" t="str">
        <f>IFERROR(IF(Loan_Not_Paid*Values_Entered,Principal,""), "")</f>
        <v/>
      </c>
      <c r="G179" s="108" t="str">
        <f>IFERROR(IF(Loan_Not_Paid*Values_Entered,Interest,""), "")</f>
        <v/>
      </c>
      <c r="H179" s="108" t="str">
        <f>IFERROR(IF(Loan_Not_Paid*Values_Entered,Ending_Balance,""), "")</f>
        <v/>
      </c>
    </row>
    <row r="180" spans="2:8" x14ac:dyDescent="0.35">
      <c r="B180" s="92" t="str">
        <f>IFERROR(IF(Loan_Not_Paid*Values_Entered,Payment_Number,""), "")</f>
        <v/>
      </c>
      <c r="C180" s="91" t="str">
        <f>IFERROR(IF(Loan_Not_Paid*Values_Entered,Payment_Date,""), "")</f>
        <v/>
      </c>
      <c r="D180" s="108" t="str">
        <f>IFERROR(IF(Loan_Not_Paid*Values_Entered,Beginning_Balance,""), "")</f>
        <v/>
      </c>
      <c r="E180" s="108" t="str">
        <f>IFERROR(IF(Loan_Not_Paid*Values_Entered,Monthly_Payment,""), "")</f>
        <v/>
      </c>
      <c r="F180" s="108" t="str">
        <f>IFERROR(IF(Loan_Not_Paid*Values_Entered,Principal,""), "")</f>
        <v/>
      </c>
      <c r="G180" s="108" t="str">
        <f>IFERROR(IF(Loan_Not_Paid*Values_Entered,Interest,""), "")</f>
        <v/>
      </c>
      <c r="H180" s="108" t="str">
        <f>IFERROR(IF(Loan_Not_Paid*Values_Entered,Ending_Balance,""), "")</f>
        <v/>
      </c>
    </row>
    <row r="181" spans="2:8" x14ac:dyDescent="0.35">
      <c r="B181" s="92" t="str">
        <f>IFERROR(IF(Loan_Not_Paid*Values_Entered,Payment_Number,""), "")</f>
        <v/>
      </c>
      <c r="C181" s="91" t="str">
        <f>IFERROR(IF(Loan_Not_Paid*Values_Entered,Payment_Date,""), "")</f>
        <v/>
      </c>
      <c r="D181" s="108" t="str">
        <f>IFERROR(IF(Loan_Not_Paid*Values_Entered,Beginning_Balance,""), "")</f>
        <v/>
      </c>
      <c r="E181" s="108" t="str">
        <f>IFERROR(IF(Loan_Not_Paid*Values_Entered,Monthly_Payment,""), "")</f>
        <v/>
      </c>
      <c r="F181" s="108" t="str">
        <f>IFERROR(IF(Loan_Not_Paid*Values_Entered,Principal,""), "")</f>
        <v/>
      </c>
      <c r="G181" s="108" t="str">
        <f>IFERROR(IF(Loan_Not_Paid*Values_Entered,Interest,""), "")</f>
        <v/>
      </c>
      <c r="H181" s="108" t="str">
        <f>IFERROR(IF(Loan_Not_Paid*Values_Entered,Ending_Balance,""), "")</f>
        <v/>
      </c>
    </row>
    <row r="182" spans="2:8" x14ac:dyDescent="0.35">
      <c r="B182" s="92" t="str">
        <f>IFERROR(IF(Loan_Not_Paid*Values_Entered,Payment_Number,""), "")</f>
        <v/>
      </c>
      <c r="C182" s="91" t="str">
        <f>IFERROR(IF(Loan_Not_Paid*Values_Entered,Payment_Date,""), "")</f>
        <v/>
      </c>
      <c r="D182" s="108" t="str">
        <f>IFERROR(IF(Loan_Not_Paid*Values_Entered,Beginning_Balance,""), "")</f>
        <v/>
      </c>
      <c r="E182" s="108" t="str">
        <f>IFERROR(IF(Loan_Not_Paid*Values_Entered,Monthly_Payment,""), "")</f>
        <v/>
      </c>
      <c r="F182" s="108" t="str">
        <f>IFERROR(IF(Loan_Not_Paid*Values_Entered,Principal,""), "")</f>
        <v/>
      </c>
      <c r="G182" s="108" t="str">
        <f>IFERROR(IF(Loan_Not_Paid*Values_Entered,Interest,""), "")</f>
        <v/>
      </c>
      <c r="H182" s="108" t="str">
        <f>IFERROR(IF(Loan_Not_Paid*Values_Entered,Ending_Balance,""), "")</f>
        <v/>
      </c>
    </row>
    <row r="183" spans="2:8" x14ac:dyDescent="0.35">
      <c r="B183" s="92" t="str">
        <f>IFERROR(IF(Loan_Not_Paid*Values_Entered,Payment_Number,""), "")</f>
        <v/>
      </c>
      <c r="C183" s="91" t="str">
        <f>IFERROR(IF(Loan_Not_Paid*Values_Entered,Payment_Date,""), "")</f>
        <v/>
      </c>
      <c r="D183" s="108" t="str">
        <f>IFERROR(IF(Loan_Not_Paid*Values_Entered,Beginning_Balance,""), "")</f>
        <v/>
      </c>
      <c r="E183" s="108" t="str">
        <f>IFERROR(IF(Loan_Not_Paid*Values_Entered,Monthly_Payment,""), "")</f>
        <v/>
      </c>
      <c r="F183" s="108" t="str">
        <f>IFERROR(IF(Loan_Not_Paid*Values_Entered,Principal,""), "")</f>
        <v/>
      </c>
      <c r="G183" s="108" t="str">
        <f>IFERROR(IF(Loan_Not_Paid*Values_Entered,Interest,""), "")</f>
        <v/>
      </c>
      <c r="H183" s="108" t="str">
        <f>IFERROR(IF(Loan_Not_Paid*Values_Entered,Ending_Balance,""), "")</f>
        <v/>
      </c>
    </row>
    <row r="184" spans="2:8" x14ac:dyDescent="0.35">
      <c r="B184" s="92" t="str">
        <f>IFERROR(IF(Loan_Not_Paid*Values_Entered,Payment_Number,""), "")</f>
        <v/>
      </c>
      <c r="C184" s="91" t="str">
        <f>IFERROR(IF(Loan_Not_Paid*Values_Entered,Payment_Date,""), "")</f>
        <v/>
      </c>
      <c r="D184" s="108" t="str">
        <f>IFERROR(IF(Loan_Not_Paid*Values_Entered,Beginning_Balance,""), "")</f>
        <v/>
      </c>
      <c r="E184" s="108" t="str">
        <f>IFERROR(IF(Loan_Not_Paid*Values_Entered,Monthly_Payment,""), "")</f>
        <v/>
      </c>
      <c r="F184" s="108" t="str">
        <f>IFERROR(IF(Loan_Not_Paid*Values_Entered,Principal,""), "")</f>
        <v/>
      </c>
      <c r="G184" s="108" t="str">
        <f>IFERROR(IF(Loan_Not_Paid*Values_Entered,Interest,""), "")</f>
        <v/>
      </c>
      <c r="H184" s="108" t="str">
        <f>IFERROR(IF(Loan_Not_Paid*Values_Entered,Ending_Balance,""), "")</f>
        <v/>
      </c>
    </row>
    <row r="185" spans="2:8" x14ac:dyDescent="0.35">
      <c r="B185" s="92" t="str">
        <f>IFERROR(IF(Loan_Not_Paid*Values_Entered,Payment_Number,""), "")</f>
        <v/>
      </c>
      <c r="C185" s="91" t="str">
        <f>IFERROR(IF(Loan_Not_Paid*Values_Entered,Payment_Date,""), "")</f>
        <v/>
      </c>
      <c r="D185" s="108" t="str">
        <f>IFERROR(IF(Loan_Not_Paid*Values_Entered,Beginning_Balance,""), "")</f>
        <v/>
      </c>
      <c r="E185" s="108" t="str">
        <f>IFERROR(IF(Loan_Not_Paid*Values_Entered,Monthly_Payment,""), "")</f>
        <v/>
      </c>
      <c r="F185" s="108" t="str">
        <f>IFERROR(IF(Loan_Not_Paid*Values_Entered,Principal,""), "")</f>
        <v/>
      </c>
      <c r="G185" s="108" t="str">
        <f>IFERROR(IF(Loan_Not_Paid*Values_Entered,Interest,""), "")</f>
        <v/>
      </c>
      <c r="H185" s="108" t="str">
        <f>IFERROR(IF(Loan_Not_Paid*Values_Entered,Ending_Balance,""), "")</f>
        <v/>
      </c>
    </row>
    <row r="186" spans="2:8" x14ac:dyDescent="0.35">
      <c r="B186" s="92" t="str">
        <f>IFERROR(IF(Loan_Not_Paid*Values_Entered,Payment_Number,""), "")</f>
        <v/>
      </c>
      <c r="C186" s="91" t="str">
        <f>IFERROR(IF(Loan_Not_Paid*Values_Entered,Payment_Date,""), "")</f>
        <v/>
      </c>
      <c r="D186" s="108" t="str">
        <f>IFERROR(IF(Loan_Not_Paid*Values_Entered,Beginning_Balance,""), "")</f>
        <v/>
      </c>
      <c r="E186" s="108" t="str">
        <f>IFERROR(IF(Loan_Not_Paid*Values_Entered,Monthly_Payment,""), "")</f>
        <v/>
      </c>
      <c r="F186" s="108" t="str">
        <f>IFERROR(IF(Loan_Not_Paid*Values_Entered,Principal,""), "")</f>
        <v/>
      </c>
      <c r="G186" s="108" t="str">
        <f>IFERROR(IF(Loan_Not_Paid*Values_Entered,Interest,""), "")</f>
        <v/>
      </c>
      <c r="H186" s="108" t="str">
        <f>IFERROR(IF(Loan_Not_Paid*Values_Entered,Ending_Balance,""), "")</f>
        <v/>
      </c>
    </row>
    <row r="187" spans="2:8" x14ac:dyDescent="0.35">
      <c r="B187" s="92" t="str">
        <f>IFERROR(IF(Loan_Not_Paid*Values_Entered,Payment_Number,""), "")</f>
        <v/>
      </c>
      <c r="C187" s="91" t="str">
        <f>IFERROR(IF(Loan_Not_Paid*Values_Entered,Payment_Date,""), "")</f>
        <v/>
      </c>
      <c r="D187" s="108" t="str">
        <f>IFERROR(IF(Loan_Not_Paid*Values_Entered,Beginning_Balance,""), "")</f>
        <v/>
      </c>
      <c r="E187" s="108" t="str">
        <f>IFERROR(IF(Loan_Not_Paid*Values_Entered,Monthly_Payment,""), "")</f>
        <v/>
      </c>
      <c r="F187" s="108" t="str">
        <f>IFERROR(IF(Loan_Not_Paid*Values_Entered,Principal,""), "")</f>
        <v/>
      </c>
      <c r="G187" s="108" t="str">
        <f>IFERROR(IF(Loan_Not_Paid*Values_Entered,Interest,""), "")</f>
        <v/>
      </c>
      <c r="H187" s="108" t="str">
        <f>IFERROR(IF(Loan_Not_Paid*Values_Entered,Ending_Balance,""), "")</f>
        <v/>
      </c>
    </row>
    <row r="188" spans="2:8" x14ac:dyDescent="0.35">
      <c r="B188" s="92" t="str">
        <f>IFERROR(IF(Loan_Not_Paid*Values_Entered,Payment_Number,""), "")</f>
        <v/>
      </c>
      <c r="C188" s="91" t="str">
        <f>IFERROR(IF(Loan_Not_Paid*Values_Entered,Payment_Date,""), "")</f>
        <v/>
      </c>
      <c r="D188" s="108" t="str">
        <f>IFERROR(IF(Loan_Not_Paid*Values_Entered,Beginning_Balance,""), "")</f>
        <v/>
      </c>
      <c r="E188" s="108" t="str">
        <f>IFERROR(IF(Loan_Not_Paid*Values_Entered,Monthly_Payment,""), "")</f>
        <v/>
      </c>
      <c r="F188" s="108" t="str">
        <f>IFERROR(IF(Loan_Not_Paid*Values_Entered,Principal,""), "")</f>
        <v/>
      </c>
      <c r="G188" s="108" t="str">
        <f>IFERROR(IF(Loan_Not_Paid*Values_Entered,Interest,""), "")</f>
        <v/>
      </c>
      <c r="H188" s="108" t="str">
        <f>IFERROR(IF(Loan_Not_Paid*Values_Entered,Ending_Balance,""), "")</f>
        <v/>
      </c>
    </row>
    <row r="189" spans="2:8" x14ac:dyDescent="0.35">
      <c r="B189" s="92" t="str">
        <f>IFERROR(IF(Loan_Not_Paid*Values_Entered,Payment_Number,""), "")</f>
        <v/>
      </c>
      <c r="C189" s="91" t="str">
        <f>IFERROR(IF(Loan_Not_Paid*Values_Entered,Payment_Date,""), "")</f>
        <v/>
      </c>
      <c r="D189" s="108" t="str">
        <f>IFERROR(IF(Loan_Not_Paid*Values_Entered,Beginning_Balance,""), "")</f>
        <v/>
      </c>
      <c r="E189" s="108" t="str">
        <f>IFERROR(IF(Loan_Not_Paid*Values_Entered,Monthly_Payment,""), "")</f>
        <v/>
      </c>
      <c r="F189" s="108" t="str">
        <f>IFERROR(IF(Loan_Not_Paid*Values_Entered,Principal,""), "")</f>
        <v/>
      </c>
      <c r="G189" s="108" t="str">
        <f>IFERROR(IF(Loan_Not_Paid*Values_Entered,Interest,""), "")</f>
        <v/>
      </c>
      <c r="H189" s="108" t="str">
        <f>IFERROR(IF(Loan_Not_Paid*Values_Entered,Ending_Balance,""), "")</f>
        <v/>
      </c>
    </row>
    <row r="190" spans="2:8" x14ac:dyDescent="0.35">
      <c r="B190" s="92" t="str">
        <f>IFERROR(IF(Loan_Not_Paid*Values_Entered,Payment_Number,""), "")</f>
        <v/>
      </c>
      <c r="C190" s="91" t="str">
        <f>IFERROR(IF(Loan_Not_Paid*Values_Entered,Payment_Date,""), "")</f>
        <v/>
      </c>
      <c r="D190" s="108" t="str">
        <f>IFERROR(IF(Loan_Not_Paid*Values_Entered,Beginning_Balance,""), "")</f>
        <v/>
      </c>
      <c r="E190" s="108" t="str">
        <f>IFERROR(IF(Loan_Not_Paid*Values_Entered,Monthly_Payment,""), "")</f>
        <v/>
      </c>
      <c r="F190" s="108" t="str">
        <f>IFERROR(IF(Loan_Not_Paid*Values_Entered,Principal,""), "")</f>
        <v/>
      </c>
      <c r="G190" s="108" t="str">
        <f>IFERROR(IF(Loan_Not_Paid*Values_Entered,Interest,""), "")</f>
        <v/>
      </c>
      <c r="H190" s="108" t="str">
        <f>IFERROR(IF(Loan_Not_Paid*Values_Entered,Ending_Balance,""), "")</f>
        <v/>
      </c>
    </row>
    <row r="191" spans="2:8" x14ac:dyDescent="0.35">
      <c r="B191" s="92" t="str">
        <f>IFERROR(IF(Loan_Not_Paid*Values_Entered,Payment_Number,""), "")</f>
        <v/>
      </c>
      <c r="C191" s="91" t="str">
        <f>IFERROR(IF(Loan_Not_Paid*Values_Entered,Payment_Date,""), "")</f>
        <v/>
      </c>
      <c r="D191" s="108" t="str">
        <f>IFERROR(IF(Loan_Not_Paid*Values_Entered,Beginning_Balance,""), "")</f>
        <v/>
      </c>
      <c r="E191" s="108" t="str">
        <f>IFERROR(IF(Loan_Not_Paid*Values_Entered,Monthly_Payment,""), "")</f>
        <v/>
      </c>
      <c r="F191" s="108" t="str">
        <f>IFERROR(IF(Loan_Not_Paid*Values_Entered,Principal,""), "")</f>
        <v/>
      </c>
      <c r="G191" s="108" t="str">
        <f>IFERROR(IF(Loan_Not_Paid*Values_Entered,Interest,""), "")</f>
        <v/>
      </c>
      <c r="H191" s="108" t="str">
        <f>IFERROR(IF(Loan_Not_Paid*Values_Entered,Ending_Balance,""), "")</f>
        <v/>
      </c>
    </row>
    <row r="192" spans="2:8" x14ac:dyDescent="0.35">
      <c r="B192" s="92" t="str">
        <f>IFERROR(IF(Loan_Not_Paid*Values_Entered,Payment_Number,""), "")</f>
        <v/>
      </c>
      <c r="C192" s="91" t="str">
        <f>IFERROR(IF(Loan_Not_Paid*Values_Entered,Payment_Date,""), "")</f>
        <v/>
      </c>
      <c r="D192" s="108" t="str">
        <f>IFERROR(IF(Loan_Not_Paid*Values_Entered,Beginning_Balance,""), "")</f>
        <v/>
      </c>
      <c r="E192" s="108" t="str">
        <f>IFERROR(IF(Loan_Not_Paid*Values_Entered,Monthly_Payment,""), "")</f>
        <v/>
      </c>
      <c r="F192" s="108" t="str">
        <f>IFERROR(IF(Loan_Not_Paid*Values_Entered,Principal,""), "")</f>
        <v/>
      </c>
      <c r="G192" s="108" t="str">
        <f>IFERROR(IF(Loan_Not_Paid*Values_Entered,Interest,""), "")</f>
        <v/>
      </c>
      <c r="H192" s="108" t="str">
        <f>IFERROR(IF(Loan_Not_Paid*Values_Entered,Ending_Balance,""), "")</f>
        <v/>
      </c>
    </row>
    <row r="193" spans="2:8" x14ac:dyDescent="0.35">
      <c r="B193" s="92" t="str">
        <f>IFERROR(IF(Loan_Not_Paid*Values_Entered,Payment_Number,""), "")</f>
        <v/>
      </c>
      <c r="C193" s="91" t="str">
        <f>IFERROR(IF(Loan_Not_Paid*Values_Entered,Payment_Date,""), "")</f>
        <v/>
      </c>
      <c r="D193" s="108" t="str">
        <f>IFERROR(IF(Loan_Not_Paid*Values_Entered,Beginning_Balance,""), "")</f>
        <v/>
      </c>
      <c r="E193" s="108" t="str">
        <f>IFERROR(IF(Loan_Not_Paid*Values_Entered,Monthly_Payment,""), "")</f>
        <v/>
      </c>
      <c r="F193" s="108" t="str">
        <f>IFERROR(IF(Loan_Not_Paid*Values_Entered,Principal,""), "")</f>
        <v/>
      </c>
      <c r="G193" s="108" t="str">
        <f>IFERROR(IF(Loan_Not_Paid*Values_Entered,Interest,""), "")</f>
        <v/>
      </c>
      <c r="H193" s="108" t="str">
        <f>IFERROR(IF(Loan_Not_Paid*Values_Entered,Ending_Balance,""), "")</f>
        <v/>
      </c>
    </row>
    <row r="194" spans="2:8" x14ac:dyDescent="0.35">
      <c r="B194" s="92" t="str">
        <f>IFERROR(IF(Loan_Not_Paid*Values_Entered,Payment_Number,""), "")</f>
        <v/>
      </c>
      <c r="C194" s="91" t="str">
        <f>IFERROR(IF(Loan_Not_Paid*Values_Entered,Payment_Date,""), "")</f>
        <v/>
      </c>
      <c r="D194" s="108" t="str">
        <f>IFERROR(IF(Loan_Not_Paid*Values_Entered,Beginning_Balance,""), "")</f>
        <v/>
      </c>
      <c r="E194" s="108" t="str">
        <f>IFERROR(IF(Loan_Not_Paid*Values_Entered,Monthly_Payment,""), "")</f>
        <v/>
      </c>
      <c r="F194" s="108" t="str">
        <f>IFERROR(IF(Loan_Not_Paid*Values_Entered,Principal,""), "")</f>
        <v/>
      </c>
      <c r="G194" s="108" t="str">
        <f>IFERROR(IF(Loan_Not_Paid*Values_Entered,Interest,""), "")</f>
        <v/>
      </c>
      <c r="H194" s="108" t="str">
        <f>IFERROR(IF(Loan_Not_Paid*Values_Entered,Ending_Balance,""), "")</f>
        <v/>
      </c>
    </row>
    <row r="195" spans="2:8" x14ac:dyDescent="0.35">
      <c r="B195" s="92" t="str">
        <f>IFERROR(IF(Loan_Not_Paid*Values_Entered,Payment_Number,""), "")</f>
        <v/>
      </c>
      <c r="C195" s="91" t="str">
        <f>IFERROR(IF(Loan_Not_Paid*Values_Entered,Payment_Date,""), "")</f>
        <v/>
      </c>
      <c r="D195" s="108" t="str">
        <f>IFERROR(IF(Loan_Not_Paid*Values_Entered,Beginning_Balance,""), "")</f>
        <v/>
      </c>
      <c r="E195" s="108" t="str">
        <f>IFERROR(IF(Loan_Not_Paid*Values_Entered,Monthly_Payment,""), "")</f>
        <v/>
      </c>
      <c r="F195" s="108" t="str">
        <f>IFERROR(IF(Loan_Not_Paid*Values_Entered,Principal,""), "")</f>
        <v/>
      </c>
      <c r="G195" s="108" t="str">
        <f>IFERROR(IF(Loan_Not_Paid*Values_Entered,Interest,""), "")</f>
        <v/>
      </c>
      <c r="H195" s="108" t="str">
        <f>IFERROR(IF(Loan_Not_Paid*Values_Entered,Ending_Balance,""), "")</f>
        <v/>
      </c>
    </row>
    <row r="196" spans="2:8" x14ac:dyDescent="0.35">
      <c r="B196" s="92" t="str">
        <f>IFERROR(IF(Loan_Not_Paid*Values_Entered,Payment_Number,""), "")</f>
        <v/>
      </c>
      <c r="C196" s="91" t="str">
        <f>IFERROR(IF(Loan_Not_Paid*Values_Entered,Payment_Date,""), "")</f>
        <v/>
      </c>
      <c r="D196" s="108" t="str">
        <f>IFERROR(IF(Loan_Not_Paid*Values_Entered,Beginning_Balance,""), "")</f>
        <v/>
      </c>
      <c r="E196" s="108" t="str">
        <f>IFERROR(IF(Loan_Not_Paid*Values_Entered,Monthly_Payment,""), "")</f>
        <v/>
      </c>
      <c r="F196" s="108" t="str">
        <f>IFERROR(IF(Loan_Not_Paid*Values_Entered,Principal,""), "")</f>
        <v/>
      </c>
      <c r="G196" s="108" t="str">
        <f>IFERROR(IF(Loan_Not_Paid*Values_Entered,Interest,""), "")</f>
        <v/>
      </c>
      <c r="H196" s="108" t="str">
        <f>IFERROR(IF(Loan_Not_Paid*Values_Entered,Ending_Balance,""), "")</f>
        <v/>
      </c>
    </row>
    <row r="197" spans="2:8" x14ac:dyDescent="0.35">
      <c r="B197" s="92" t="str">
        <f>IFERROR(IF(Loan_Not_Paid*Values_Entered,Payment_Number,""), "")</f>
        <v/>
      </c>
      <c r="C197" s="91" t="str">
        <f>IFERROR(IF(Loan_Not_Paid*Values_Entered,Payment_Date,""), "")</f>
        <v/>
      </c>
      <c r="D197" s="108" t="str">
        <f>IFERROR(IF(Loan_Not_Paid*Values_Entered,Beginning_Balance,""), "")</f>
        <v/>
      </c>
      <c r="E197" s="108" t="str">
        <f>IFERROR(IF(Loan_Not_Paid*Values_Entered,Monthly_Payment,""), "")</f>
        <v/>
      </c>
      <c r="F197" s="108" t="str">
        <f>IFERROR(IF(Loan_Not_Paid*Values_Entered,Principal,""), "")</f>
        <v/>
      </c>
      <c r="G197" s="108" t="str">
        <f>IFERROR(IF(Loan_Not_Paid*Values_Entered,Interest,""), "")</f>
        <v/>
      </c>
      <c r="H197" s="108" t="str">
        <f>IFERROR(IF(Loan_Not_Paid*Values_Entered,Ending_Balance,""), "")</f>
        <v/>
      </c>
    </row>
    <row r="198" spans="2:8" x14ac:dyDescent="0.35">
      <c r="B198" s="92" t="str">
        <f>IFERROR(IF(Loan_Not_Paid*Values_Entered,Payment_Number,""), "")</f>
        <v/>
      </c>
      <c r="C198" s="91" t="str">
        <f>IFERROR(IF(Loan_Not_Paid*Values_Entered,Payment_Date,""), "")</f>
        <v/>
      </c>
      <c r="D198" s="108" t="str">
        <f>IFERROR(IF(Loan_Not_Paid*Values_Entered,Beginning_Balance,""), "")</f>
        <v/>
      </c>
      <c r="E198" s="108" t="str">
        <f>IFERROR(IF(Loan_Not_Paid*Values_Entered,Monthly_Payment,""), "")</f>
        <v/>
      </c>
      <c r="F198" s="108" t="str">
        <f>IFERROR(IF(Loan_Not_Paid*Values_Entered,Principal,""), "")</f>
        <v/>
      </c>
      <c r="G198" s="108" t="str">
        <f>IFERROR(IF(Loan_Not_Paid*Values_Entered,Interest,""), "")</f>
        <v/>
      </c>
      <c r="H198" s="108" t="str">
        <f>IFERROR(IF(Loan_Not_Paid*Values_Entered,Ending_Balance,""), "")</f>
        <v/>
      </c>
    </row>
    <row r="199" spans="2:8" x14ac:dyDescent="0.35">
      <c r="B199" s="92" t="str">
        <f>IFERROR(IF(Loan_Not_Paid*Values_Entered,Payment_Number,""), "")</f>
        <v/>
      </c>
      <c r="C199" s="91" t="str">
        <f>IFERROR(IF(Loan_Not_Paid*Values_Entered,Payment_Date,""), "")</f>
        <v/>
      </c>
      <c r="D199" s="108" t="str">
        <f>IFERROR(IF(Loan_Not_Paid*Values_Entered,Beginning_Balance,""), "")</f>
        <v/>
      </c>
      <c r="E199" s="108" t="str">
        <f>IFERROR(IF(Loan_Not_Paid*Values_Entered,Monthly_Payment,""), "")</f>
        <v/>
      </c>
      <c r="F199" s="108" t="str">
        <f>IFERROR(IF(Loan_Not_Paid*Values_Entered,Principal,""), "")</f>
        <v/>
      </c>
      <c r="G199" s="108" t="str">
        <f>IFERROR(IF(Loan_Not_Paid*Values_Entered,Interest,""), "")</f>
        <v/>
      </c>
      <c r="H199" s="108" t="str">
        <f>IFERROR(IF(Loan_Not_Paid*Values_Entered,Ending_Balance,""), "")</f>
        <v/>
      </c>
    </row>
    <row r="200" spans="2:8" x14ac:dyDescent="0.35">
      <c r="B200" s="92" t="str">
        <f>IFERROR(IF(Loan_Not_Paid*Values_Entered,Payment_Number,""), "")</f>
        <v/>
      </c>
      <c r="C200" s="91" t="str">
        <f>IFERROR(IF(Loan_Not_Paid*Values_Entered,Payment_Date,""), "")</f>
        <v/>
      </c>
      <c r="D200" s="108" t="str">
        <f>IFERROR(IF(Loan_Not_Paid*Values_Entered,Beginning_Balance,""), "")</f>
        <v/>
      </c>
      <c r="E200" s="108" t="str">
        <f>IFERROR(IF(Loan_Not_Paid*Values_Entered,Monthly_Payment,""), "")</f>
        <v/>
      </c>
      <c r="F200" s="108" t="str">
        <f>IFERROR(IF(Loan_Not_Paid*Values_Entered,Principal,""), "")</f>
        <v/>
      </c>
      <c r="G200" s="108" t="str">
        <f>IFERROR(IF(Loan_Not_Paid*Values_Entered,Interest,""), "")</f>
        <v/>
      </c>
      <c r="H200" s="108" t="str">
        <f>IFERROR(IF(Loan_Not_Paid*Values_Entered,Ending_Balance,""), "")</f>
        <v/>
      </c>
    </row>
    <row r="201" spans="2:8" x14ac:dyDescent="0.35">
      <c r="B201" s="92" t="str">
        <f>IFERROR(IF(Loan_Not_Paid*Values_Entered,Payment_Number,""), "")</f>
        <v/>
      </c>
      <c r="C201" s="91" t="str">
        <f>IFERROR(IF(Loan_Not_Paid*Values_Entered,Payment_Date,""), "")</f>
        <v/>
      </c>
      <c r="D201" s="108" t="str">
        <f>IFERROR(IF(Loan_Not_Paid*Values_Entered,Beginning_Balance,""), "")</f>
        <v/>
      </c>
      <c r="E201" s="108" t="str">
        <f>IFERROR(IF(Loan_Not_Paid*Values_Entered,Monthly_Payment,""), "")</f>
        <v/>
      </c>
      <c r="F201" s="108" t="str">
        <f>IFERROR(IF(Loan_Not_Paid*Values_Entered,Principal,""), "")</f>
        <v/>
      </c>
      <c r="G201" s="108" t="str">
        <f>IFERROR(IF(Loan_Not_Paid*Values_Entered,Interest,""), "")</f>
        <v/>
      </c>
      <c r="H201" s="108" t="str">
        <f>IFERROR(IF(Loan_Not_Paid*Values_Entered,Ending_Balance,""), "")</f>
        <v/>
      </c>
    </row>
    <row r="202" spans="2:8" x14ac:dyDescent="0.35">
      <c r="B202" s="92" t="str">
        <f>IFERROR(IF(Loan_Not_Paid*Values_Entered,Payment_Number,""), "")</f>
        <v/>
      </c>
      <c r="C202" s="91" t="str">
        <f>IFERROR(IF(Loan_Not_Paid*Values_Entered,Payment_Date,""), "")</f>
        <v/>
      </c>
      <c r="D202" s="108" t="str">
        <f>IFERROR(IF(Loan_Not_Paid*Values_Entered,Beginning_Balance,""), "")</f>
        <v/>
      </c>
      <c r="E202" s="108" t="str">
        <f>IFERROR(IF(Loan_Not_Paid*Values_Entered,Monthly_Payment,""), "")</f>
        <v/>
      </c>
      <c r="F202" s="108" t="str">
        <f>IFERROR(IF(Loan_Not_Paid*Values_Entered,Principal,""), "")</f>
        <v/>
      </c>
      <c r="G202" s="108" t="str">
        <f>IFERROR(IF(Loan_Not_Paid*Values_Entered,Interest,""), "")</f>
        <v/>
      </c>
      <c r="H202" s="108" t="str">
        <f>IFERROR(IF(Loan_Not_Paid*Values_Entered,Ending_Balance,""), "")</f>
        <v/>
      </c>
    </row>
    <row r="203" spans="2:8" x14ac:dyDescent="0.35">
      <c r="B203" s="92" t="str">
        <f>IFERROR(IF(Loan_Not_Paid*Values_Entered,Payment_Number,""), "")</f>
        <v/>
      </c>
      <c r="C203" s="91" t="str">
        <f>IFERROR(IF(Loan_Not_Paid*Values_Entered,Payment_Date,""), "")</f>
        <v/>
      </c>
      <c r="D203" s="108" t="str">
        <f>IFERROR(IF(Loan_Not_Paid*Values_Entered,Beginning_Balance,""), "")</f>
        <v/>
      </c>
      <c r="E203" s="108" t="str">
        <f>IFERROR(IF(Loan_Not_Paid*Values_Entered,Monthly_Payment,""), "")</f>
        <v/>
      </c>
      <c r="F203" s="108" t="str">
        <f>IFERROR(IF(Loan_Not_Paid*Values_Entered,Principal,""), "")</f>
        <v/>
      </c>
      <c r="G203" s="108" t="str">
        <f>IFERROR(IF(Loan_Not_Paid*Values_Entered,Interest,""), "")</f>
        <v/>
      </c>
      <c r="H203" s="108" t="str">
        <f>IFERROR(IF(Loan_Not_Paid*Values_Entered,Ending_Balance,""), "")</f>
        <v/>
      </c>
    </row>
    <row r="204" spans="2:8" x14ac:dyDescent="0.35">
      <c r="B204" s="92" t="str">
        <f>IFERROR(IF(Loan_Not_Paid*Values_Entered,Payment_Number,""), "")</f>
        <v/>
      </c>
      <c r="C204" s="91" t="str">
        <f>IFERROR(IF(Loan_Not_Paid*Values_Entered,Payment_Date,""), "")</f>
        <v/>
      </c>
      <c r="D204" s="108" t="str">
        <f>IFERROR(IF(Loan_Not_Paid*Values_Entered,Beginning_Balance,""), "")</f>
        <v/>
      </c>
      <c r="E204" s="108" t="str">
        <f>IFERROR(IF(Loan_Not_Paid*Values_Entered,Monthly_Payment,""), "")</f>
        <v/>
      </c>
      <c r="F204" s="108" t="str">
        <f>IFERROR(IF(Loan_Not_Paid*Values_Entered,Principal,""), "")</f>
        <v/>
      </c>
      <c r="G204" s="108" t="str">
        <f>IFERROR(IF(Loan_Not_Paid*Values_Entered,Interest,""), "")</f>
        <v/>
      </c>
      <c r="H204" s="108" t="str">
        <f>IFERROR(IF(Loan_Not_Paid*Values_Entered,Ending_Balance,""), "")</f>
        <v/>
      </c>
    </row>
    <row r="205" spans="2:8" x14ac:dyDescent="0.35">
      <c r="B205" s="92" t="str">
        <f>IFERROR(IF(Loan_Not_Paid*Values_Entered,Payment_Number,""), "")</f>
        <v/>
      </c>
      <c r="C205" s="91" t="str">
        <f>IFERROR(IF(Loan_Not_Paid*Values_Entered,Payment_Date,""), "")</f>
        <v/>
      </c>
      <c r="D205" s="108" t="str">
        <f>IFERROR(IF(Loan_Not_Paid*Values_Entered,Beginning_Balance,""), "")</f>
        <v/>
      </c>
      <c r="E205" s="108" t="str">
        <f>IFERROR(IF(Loan_Not_Paid*Values_Entered,Monthly_Payment,""), "")</f>
        <v/>
      </c>
      <c r="F205" s="108" t="str">
        <f>IFERROR(IF(Loan_Not_Paid*Values_Entered,Principal,""), "")</f>
        <v/>
      </c>
      <c r="G205" s="108" t="str">
        <f>IFERROR(IF(Loan_Not_Paid*Values_Entered,Interest,""), "")</f>
        <v/>
      </c>
      <c r="H205" s="108" t="str">
        <f>IFERROR(IF(Loan_Not_Paid*Values_Entered,Ending_Balance,""), "")</f>
        <v/>
      </c>
    </row>
    <row r="206" spans="2:8" x14ac:dyDescent="0.35">
      <c r="B206" s="92" t="str">
        <f>IFERROR(IF(Loan_Not_Paid*Values_Entered,Payment_Number,""), "")</f>
        <v/>
      </c>
      <c r="C206" s="91" t="str">
        <f>IFERROR(IF(Loan_Not_Paid*Values_Entered,Payment_Date,""), "")</f>
        <v/>
      </c>
      <c r="D206" s="108" t="str">
        <f>IFERROR(IF(Loan_Not_Paid*Values_Entered,Beginning_Balance,""), "")</f>
        <v/>
      </c>
      <c r="E206" s="108" t="str">
        <f>IFERROR(IF(Loan_Not_Paid*Values_Entered,Monthly_Payment,""), "")</f>
        <v/>
      </c>
      <c r="F206" s="108" t="str">
        <f>IFERROR(IF(Loan_Not_Paid*Values_Entered,Principal,""), "")</f>
        <v/>
      </c>
      <c r="G206" s="108" t="str">
        <f>IFERROR(IF(Loan_Not_Paid*Values_Entered,Interest,""), "")</f>
        <v/>
      </c>
      <c r="H206" s="108" t="str">
        <f>IFERROR(IF(Loan_Not_Paid*Values_Entered,Ending_Balance,""), "")</f>
        <v/>
      </c>
    </row>
    <row r="207" spans="2:8" x14ac:dyDescent="0.35">
      <c r="B207" s="92" t="str">
        <f>IFERROR(IF(Loan_Not_Paid*Values_Entered,Payment_Number,""), "")</f>
        <v/>
      </c>
      <c r="C207" s="91" t="str">
        <f>IFERROR(IF(Loan_Not_Paid*Values_Entered,Payment_Date,""), "")</f>
        <v/>
      </c>
      <c r="D207" s="108" t="str">
        <f>IFERROR(IF(Loan_Not_Paid*Values_Entered,Beginning_Balance,""), "")</f>
        <v/>
      </c>
      <c r="E207" s="108" t="str">
        <f>IFERROR(IF(Loan_Not_Paid*Values_Entered,Monthly_Payment,""), "")</f>
        <v/>
      </c>
      <c r="F207" s="108" t="str">
        <f>IFERROR(IF(Loan_Not_Paid*Values_Entered,Principal,""), "")</f>
        <v/>
      </c>
      <c r="G207" s="108" t="str">
        <f>IFERROR(IF(Loan_Not_Paid*Values_Entered,Interest,""), "")</f>
        <v/>
      </c>
      <c r="H207" s="108" t="str">
        <f>IFERROR(IF(Loan_Not_Paid*Values_Entered,Ending_Balance,""), "")</f>
        <v/>
      </c>
    </row>
    <row r="208" spans="2:8" x14ac:dyDescent="0.35">
      <c r="B208" s="92" t="str">
        <f>IFERROR(IF(Loan_Not_Paid*Values_Entered,Payment_Number,""), "")</f>
        <v/>
      </c>
      <c r="C208" s="91" t="str">
        <f>IFERROR(IF(Loan_Not_Paid*Values_Entered,Payment_Date,""), "")</f>
        <v/>
      </c>
      <c r="D208" s="108" t="str">
        <f>IFERROR(IF(Loan_Not_Paid*Values_Entered,Beginning_Balance,""), "")</f>
        <v/>
      </c>
      <c r="E208" s="108" t="str">
        <f>IFERROR(IF(Loan_Not_Paid*Values_Entered,Monthly_Payment,""), "")</f>
        <v/>
      </c>
      <c r="F208" s="108" t="str">
        <f>IFERROR(IF(Loan_Not_Paid*Values_Entered,Principal,""), "")</f>
        <v/>
      </c>
      <c r="G208" s="108" t="str">
        <f>IFERROR(IF(Loan_Not_Paid*Values_Entered,Interest,""), "")</f>
        <v/>
      </c>
      <c r="H208" s="108" t="str">
        <f>IFERROR(IF(Loan_Not_Paid*Values_Entered,Ending_Balance,""), "")</f>
        <v/>
      </c>
    </row>
    <row r="209" spans="2:8" x14ac:dyDescent="0.35">
      <c r="B209" s="92" t="str">
        <f>IFERROR(IF(Loan_Not_Paid*Values_Entered,Payment_Number,""), "")</f>
        <v/>
      </c>
      <c r="C209" s="91" t="str">
        <f>IFERROR(IF(Loan_Not_Paid*Values_Entered,Payment_Date,""), "")</f>
        <v/>
      </c>
      <c r="D209" s="108" t="str">
        <f>IFERROR(IF(Loan_Not_Paid*Values_Entered,Beginning_Balance,""), "")</f>
        <v/>
      </c>
      <c r="E209" s="108" t="str">
        <f>IFERROR(IF(Loan_Not_Paid*Values_Entered,Monthly_Payment,""), "")</f>
        <v/>
      </c>
      <c r="F209" s="108" t="str">
        <f>IFERROR(IF(Loan_Not_Paid*Values_Entered,Principal,""), "")</f>
        <v/>
      </c>
      <c r="G209" s="108" t="str">
        <f>IFERROR(IF(Loan_Not_Paid*Values_Entered,Interest,""), "")</f>
        <v/>
      </c>
      <c r="H209" s="108" t="str">
        <f>IFERROR(IF(Loan_Not_Paid*Values_Entered,Ending_Balance,""), "")</f>
        <v/>
      </c>
    </row>
    <row r="210" spans="2:8" x14ac:dyDescent="0.35">
      <c r="B210" s="92" t="str">
        <f>IFERROR(IF(Loan_Not_Paid*Values_Entered,Payment_Number,""), "")</f>
        <v/>
      </c>
      <c r="C210" s="91" t="str">
        <f>IFERROR(IF(Loan_Not_Paid*Values_Entered,Payment_Date,""), "")</f>
        <v/>
      </c>
      <c r="D210" s="108" t="str">
        <f>IFERROR(IF(Loan_Not_Paid*Values_Entered,Beginning_Balance,""), "")</f>
        <v/>
      </c>
      <c r="E210" s="108" t="str">
        <f>IFERROR(IF(Loan_Not_Paid*Values_Entered,Monthly_Payment,""), "")</f>
        <v/>
      </c>
      <c r="F210" s="108" t="str">
        <f>IFERROR(IF(Loan_Not_Paid*Values_Entered,Principal,""), "")</f>
        <v/>
      </c>
      <c r="G210" s="108" t="str">
        <f>IFERROR(IF(Loan_Not_Paid*Values_Entered,Interest,""), "")</f>
        <v/>
      </c>
      <c r="H210" s="108" t="str">
        <f>IFERROR(IF(Loan_Not_Paid*Values_Entered,Ending_Balance,""), "")</f>
        <v/>
      </c>
    </row>
    <row r="211" spans="2:8" x14ac:dyDescent="0.35">
      <c r="B211" s="92" t="str">
        <f>IFERROR(IF(Loan_Not_Paid*Values_Entered,Payment_Number,""), "")</f>
        <v/>
      </c>
      <c r="C211" s="91" t="str">
        <f>IFERROR(IF(Loan_Not_Paid*Values_Entered,Payment_Date,""), "")</f>
        <v/>
      </c>
      <c r="D211" s="108" t="str">
        <f>IFERROR(IF(Loan_Not_Paid*Values_Entered,Beginning_Balance,""), "")</f>
        <v/>
      </c>
      <c r="E211" s="108" t="str">
        <f>IFERROR(IF(Loan_Not_Paid*Values_Entered,Monthly_Payment,""), "")</f>
        <v/>
      </c>
      <c r="F211" s="108" t="str">
        <f>IFERROR(IF(Loan_Not_Paid*Values_Entered,Principal,""), "")</f>
        <v/>
      </c>
      <c r="G211" s="108" t="str">
        <f>IFERROR(IF(Loan_Not_Paid*Values_Entered,Interest,""), "")</f>
        <v/>
      </c>
      <c r="H211" s="108" t="str">
        <f>IFERROR(IF(Loan_Not_Paid*Values_Entered,Ending_Balance,""), "")</f>
        <v/>
      </c>
    </row>
    <row r="212" spans="2:8" x14ac:dyDescent="0.35">
      <c r="B212" s="92" t="str">
        <f>IFERROR(IF(Loan_Not_Paid*Values_Entered,Payment_Number,""), "")</f>
        <v/>
      </c>
      <c r="C212" s="91" t="str">
        <f>IFERROR(IF(Loan_Not_Paid*Values_Entered,Payment_Date,""), "")</f>
        <v/>
      </c>
      <c r="D212" s="108" t="str">
        <f>IFERROR(IF(Loan_Not_Paid*Values_Entered,Beginning_Balance,""), "")</f>
        <v/>
      </c>
      <c r="E212" s="108" t="str">
        <f>IFERROR(IF(Loan_Not_Paid*Values_Entered,Monthly_Payment,""), "")</f>
        <v/>
      </c>
      <c r="F212" s="108" t="str">
        <f>IFERROR(IF(Loan_Not_Paid*Values_Entered,Principal,""), "")</f>
        <v/>
      </c>
      <c r="G212" s="108" t="str">
        <f>IFERROR(IF(Loan_Not_Paid*Values_Entered,Interest,""), "")</f>
        <v/>
      </c>
      <c r="H212" s="108" t="str">
        <f>IFERROR(IF(Loan_Not_Paid*Values_Entered,Ending_Balance,""), "")</f>
        <v/>
      </c>
    </row>
    <row r="213" spans="2:8" x14ac:dyDescent="0.35">
      <c r="B213" s="92" t="str">
        <f>IFERROR(IF(Loan_Not_Paid*Values_Entered,Payment_Number,""), "")</f>
        <v/>
      </c>
      <c r="C213" s="91" t="str">
        <f>IFERROR(IF(Loan_Not_Paid*Values_Entered,Payment_Date,""), "")</f>
        <v/>
      </c>
      <c r="D213" s="108" t="str">
        <f>IFERROR(IF(Loan_Not_Paid*Values_Entered,Beginning_Balance,""), "")</f>
        <v/>
      </c>
      <c r="E213" s="108" t="str">
        <f>IFERROR(IF(Loan_Not_Paid*Values_Entered,Monthly_Payment,""), "")</f>
        <v/>
      </c>
      <c r="F213" s="108" t="str">
        <f>IFERROR(IF(Loan_Not_Paid*Values_Entered,Principal,""), "")</f>
        <v/>
      </c>
      <c r="G213" s="108" t="str">
        <f>IFERROR(IF(Loan_Not_Paid*Values_Entered,Interest,""), "")</f>
        <v/>
      </c>
      <c r="H213" s="108" t="str">
        <f>IFERROR(IF(Loan_Not_Paid*Values_Entered,Ending_Balance,""), "")</f>
        <v/>
      </c>
    </row>
    <row r="214" spans="2:8" x14ac:dyDescent="0.35">
      <c r="B214" s="92" t="str">
        <f>IFERROR(IF(Loan_Not_Paid*Values_Entered,Payment_Number,""), "")</f>
        <v/>
      </c>
      <c r="C214" s="91" t="str">
        <f>IFERROR(IF(Loan_Not_Paid*Values_Entered,Payment_Date,""), "")</f>
        <v/>
      </c>
      <c r="D214" s="108" t="str">
        <f>IFERROR(IF(Loan_Not_Paid*Values_Entered,Beginning_Balance,""), "")</f>
        <v/>
      </c>
      <c r="E214" s="108" t="str">
        <f>IFERROR(IF(Loan_Not_Paid*Values_Entered,Monthly_Payment,""), "")</f>
        <v/>
      </c>
      <c r="F214" s="108" t="str">
        <f>IFERROR(IF(Loan_Not_Paid*Values_Entered,Principal,""), "")</f>
        <v/>
      </c>
      <c r="G214" s="108" t="str">
        <f>IFERROR(IF(Loan_Not_Paid*Values_Entered,Interest,""), "")</f>
        <v/>
      </c>
      <c r="H214" s="108" t="str">
        <f>IFERROR(IF(Loan_Not_Paid*Values_Entered,Ending_Balance,""), "")</f>
        <v/>
      </c>
    </row>
    <row r="215" spans="2:8" x14ac:dyDescent="0.35">
      <c r="B215" s="92" t="str">
        <f>IFERROR(IF(Loan_Not_Paid*Values_Entered,Payment_Number,""), "")</f>
        <v/>
      </c>
      <c r="C215" s="91" t="str">
        <f>IFERROR(IF(Loan_Not_Paid*Values_Entered,Payment_Date,""), "")</f>
        <v/>
      </c>
      <c r="D215" s="108" t="str">
        <f>IFERROR(IF(Loan_Not_Paid*Values_Entered,Beginning_Balance,""), "")</f>
        <v/>
      </c>
      <c r="E215" s="108" t="str">
        <f>IFERROR(IF(Loan_Not_Paid*Values_Entered,Monthly_Payment,""), "")</f>
        <v/>
      </c>
      <c r="F215" s="108" t="str">
        <f>IFERROR(IF(Loan_Not_Paid*Values_Entered,Principal,""), "")</f>
        <v/>
      </c>
      <c r="G215" s="108" t="str">
        <f>IFERROR(IF(Loan_Not_Paid*Values_Entered,Interest,""), "")</f>
        <v/>
      </c>
      <c r="H215" s="108" t="str">
        <f>IFERROR(IF(Loan_Not_Paid*Values_Entered,Ending_Balance,""), "")</f>
        <v/>
      </c>
    </row>
    <row r="216" spans="2:8" x14ac:dyDescent="0.35">
      <c r="B216" s="92" t="str">
        <f>IFERROR(IF(Loan_Not_Paid*Values_Entered,Payment_Number,""), "")</f>
        <v/>
      </c>
      <c r="C216" s="91" t="str">
        <f>IFERROR(IF(Loan_Not_Paid*Values_Entered,Payment_Date,""), "")</f>
        <v/>
      </c>
      <c r="D216" s="108" t="str">
        <f>IFERROR(IF(Loan_Not_Paid*Values_Entered,Beginning_Balance,""), "")</f>
        <v/>
      </c>
      <c r="E216" s="108" t="str">
        <f>IFERROR(IF(Loan_Not_Paid*Values_Entered,Monthly_Payment,""), "")</f>
        <v/>
      </c>
      <c r="F216" s="108" t="str">
        <f>IFERROR(IF(Loan_Not_Paid*Values_Entered,Principal,""), "")</f>
        <v/>
      </c>
      <c r="G216" s="108" t="str">
        <f>IFERROR(IF(Loan_Not_Paid*Values_Entered,Interest,""), "")</f>
        <v/>
      </c>
      <c r="H216" s="108" t="str">
        <f>IFERROR(IF(Loan_Not_Paid*Values_Entered,Ending_Balance,""), "")</f>
        <v/>
      </c>
    </row>
    <row r="217" spans="2:8" x14ac:dyDescent="0.35">
      <c r="B217" s="92" t="str">
        <f>IFERROR(IF(Loan_Not_Paid*Values_Entered,Payment_Number,""), "")</f>
        <v/>
      </c>
      <c r="C217" s="91" t="str">
        <f>IFERROR(IF(Loan_Not_Paid*Values_Entered,Payment_Date,""), "")</f>
        <v/>
      </c>
      <c r="D217" s="108" t="str">
        <f>IFERROR(IF(Loan_Not_Paid*Values_Entered,Beginning_Balance,""), "")</f>
        <v/>
      </c>
      <c r="E217" s="108" t="str">
        <f>IFERROR(IF(Loan_Not_Paid*Values_Entered,Monthly_Payment,""), "")</f>
        <v/>
      </c>
      <c r="F217" s="108" t="str">
        <f>IFERROR(IF(Loan_Not_Paid*Values_Entered,Principal,""), "")</f>
        <v/>
      </c>
      <c r="G217" s="108" t="str">
        <f>IFERROR(IF(Loan_Not_Paid*Values_Entered,Interest,""), "")</f>
        <v/>
      </c>
      <c r="H217" s="108" t="str">
        <f>IFERROR(IF(Loan_Not_Paid*Values_Entered,Ending_Balance,""), "")</f>
        <v/>
      </c>
    </row>
    <row r="218" spans="2:8" x14ac:dyDescent="0.35">
      <c r="B218" s="92" t="str">
        <f>IFERROR(IF(Loan_Not_Paid*Values_Entered,Payment_Number,""), "")</f>
        <v/>
      </c>
      <c r="C218" s="91" t="str">
        <f>IFERROR(IF(Loan_Not_Paid*Values_Entered,Payment_Date,""), "")</f>
        <v/>
      </c>
      <c r="D218" s="108" t="str">
        <f>IFERROR(IF(Loan_Not_Paid*Values_Entered,Beginning_Balance,""), "")</f>
        <v/>
      </c>
      <c r="E218" s="108" t="str">
        <f>IFERROR(IF(Loan_Not_Paid*Values_Entered,Monthly_Payment,""), "")</f>
        <v/>
      </c>
      <c r="F218" s="108" t="str">
        <f>IFERROR(IF(Loan_Not_Paid*Values_Entered,Principal,""), "")</f>
        <v/>
      </c>
      <c r="G218" s="108" t="str">
        <f>IFERROR(IF(Loan_Not_Paid*Values_Entered,Interest,""), "")</f>
        <v/>
      </c>
      <c r="H218" s="108" t="str">
        <f>IFERROR(IF(Loan_Not_Paid*Values_Entered,Ending_Balance,""), "")</f>
        <v/>
      </c>
    </row>
    <row r="219" spans="2:8" x14ac:dyDescent="0.35">
      <c r="B219" s="92" t="str">
        <f>IFERROR(IF(Loan_Not_Paid*Values_Entered,Payment_Number,""), "")</f>
        <v/>
      </c>
      <c r="C219" s="91" t="str">
        <f>IFERROR(IF(Loan_Not_Paid*Values_Entered,Payment_Date,""), "")</f>
        <v/>
      </c>
      <c r="D219" s="108" t="str">
        <f>IFERROR(IF(Loan_Not_Paid*Values_Entered,Beginning_Balance,""), "")</f>
        <v/>
      </c>
      <c r="E219" s="108" t="str">
        <f>IFERROR(IF(Loan_Not_Paid*Values_Entered,Monthly_Payment,""), "")</f>
        <v/>
      </c>
      <c r="F219" s="108" t="str">
        <f>IFERROR(IF(Loan_Not_Paid*Values_Entered,Principal,""), "")</f>
        <v/>
      </c>
      <c r="G219" s="108" t="str">
        <f>IFERROR(IF(Loan_Not_Paid*Values_Entered,Interest,""), "")</f>
        <v/>
      </c>
      <c r="H219" s="108" t="str">
        <f>IFERROR(IF(Loan_Not_Paid*Values_Entered,Ending_Balance,""), "")</f>
        <v/>
      </c>
    </row>
    <row r="220" spans="2:8" x14ac:dyDescent="0.35">
      <c r="B220" s="92" t="str">
        <f>IFERROR(IF(Loan_Not_Paid*Values_Entered,Payment_Number,""), "")</f>
        <v/>
      </c>
      <c r="C220" s="91" t="str">
        <f>IFERROR(IF(Loan_Not_Paid*Values_Entered,Payment_Date,""), "")</f>
        <v/>
      </c>
      <c r="D220" s="108" t="str">
        <f>IFERROR(IF(Loan_Not_Paid*Values_Entered,Beginning_Balance,""), "")</f>
        <v/>
      </c>
      <c r="E220" s="108" t="str">
        <f>IFERROR(IF(Loan_Not_Paid*Values_Entered,Monthly_Payment,""), "")</f>
        <v/>
      </c>
      <c r="F220" s="108" t="str">
        <f>IFERROR(IF(Loan_Not_Paid*Values_Entered,Principal,""), "")</f>
        <v/>
      </c>
      <c r="G220" s="108" t="str">
        <f>IFERROR(IF(Loan_Not_Paid*Values_Entered,Interest,""), "")</f>
        <v/>
      </c>
      <c r="H220" s="108" t="str">
        <f>IFERROR(IF(Loan_Not_Paid*Values_Entered,Ending_Balance,""), "")</f>
        <v/>
      </c>
    </row>
    <row r="221" spans="2:8" x14ac:dyDescent="0.35">
      <c r="B221" s="92" t="str">
        <f>IFERROR(IF(Loan_Not_Paid*Values_Entered,Payment_Number,""), "")</f>
        <v/>
      </c>
      <c r="C221" s="91" t="str">
        <f>IFERROR(IF(Loan_Not_Paid*Values_Entered,Payment_Date,""), "")</f>
        <v/>
      </c>
      <c r="D221" s="108" t="str">
        <f>IFERROR(IF(Loan_Not_Paid*Values_Entered,Beginning_Balance,""), "")</f>
        <v/>
      </c>
      <c r="E221" s="108" t="str">
        <f>IFERROR(IF(Loan_Not_Paid*Values_Entered,Monthly_Payment,""), "")</f>
        <v/>
      </c>
      <c r="F221" s="108" t="str">
        <f>IFERROR(IF(Loan_Not_Paid*Values_Entered,Principal,""), "")</f>
        <v/>
      </c>
      <c r="G221" s="108" t="str">
        <f>IFERROR(IF(Loan_Not_Paid*Values_Entered,Interest,""), "")</f>
        <v/>
      </c>
      <c r="H221" s="108" t="str">
        <f>IFERROR(IF(Loan_Not_Paid*Values_Entered,Ending_Balance,""), "")</f>
        <v/>
      </c>
    </row>
    <row r="222" spans="2:8" x14ac:dyDescent="0.35">
      <c r="B222" s="92" t="str">
        <f>IFERROR(IF(Loan_Not_Paid*Values_Entered,Payment_Number,""), "")</f>
        <v/>
      </c>
      <c r="C222" s="91" t="str">
        <f>IFERROR(IF(Loan_Not_Paid*Values_Entered,Payment_Date,""), "")</f>
        <v/>
      </c>
      <c r="D222" s="108" t="str">
        <f>IFERROR(IF(Loan_Not_Paid*Values_Entered,Beginning_Balance,""), "")</f>
        <v/>
      </c>
      <c r="E222" s="108" t="str">
        <f>IFERROR(IF(Loan_Not_Paid*Values_Entered,Monthly_Payment,""), "")</f>
        <v/>
      </c>
      <c r="F222" s="108" t="str">
        <f>IFERROR(IF(Loan_Not_Paid*Values_Entered,Principal,""), "")</f>
        <v/>
      </c>
      <c r="G222" s="108" t="str">
        <f>IFERROR(IF(Loan_Not_Paid*Values_Entered,Interest,""), "")</f>
        <v/>
      </c>
      <c r="H222" s="108" t="str">
        <f>IFERROR(IF(Loan_Not_Paid*Values_Entered,Ending_Balance,""), "")</f>
        <v/>
      </c>
    </row>
    <row r="223" spans="2:8" x14ac:dyDescent="0.35">
      <c r="B223" s="92" t="str">
        <f>IFERROR(IF(Loan_Not_Paid*Values_Entered,Payment_Number,""), "")</f>
        <v/>
      </c>
      <c r="C223" s="91" t="str">
        <f>IFERROR(IF(Loan_Not_Paid*Values_Entered,Payment_Date,""), "")</f>
        <v/>
      </c>
      <c r="D223" s="108" t="str">
        <f>IFERROR(IF(Loan_Not_Paid*Values_Entered,Beginning_Balance,""), "")</f>
        <v/>
      </c>
      <c r="E223" s="108" t="str">
        <f>IFERROR(IF(Loan_Not_Paid*Values_Entered,Monthly_Payment,""), "")</f>
        <v/>
      </c>
      <c r="F223" s="108" t="str">
        <f>IFERROR(IF(Loan_Not_Paid*Values_Entered,Principal,""), "")</f>
        <v/>
      </c>
      <c r="G223" s="108" t="str">
        <f>IFERROR(IF(Loan_Not_Paid*Values_Entered,Interest,""), "")</f>
        <v/>
      </c>
      <c r="H223" s="108" t="str">
        <f>IFERROR(IF(Loan_Not_Paid*Values_Entered,Ending_Balance,""), "")</f>
        <v/>
      </c>
    </row>
    <row r="224" spans="2:8" x14ac:dyDescent="0.35">
      <c r="B224" s="92" t="str">
        <f>IFERROR(IF(Loan_Not_Paid*Values_Entered,Payment_Number,""), "")</f>
        <v/>
      </c>
      <c r="C224" s="91" t="str">
        <f>IFERROR(IF(Loan_Not_Paid*Values_Entered,Payment_Date,""), "")</f>
        <v/>
      </c>
      <c r="D224" s="108" t="str">
        <f>IFERROR(IF(Loan_Not_Paid*Values_Entered,Beginning_Balance,""), "")</f>
        <v/>
      </c>
      <c r="E224" s="108" t="str">
        <f>IFERROR(IF(Loan_Not_Paid*Values_Entered,Monthly_Payment,""), "")</f>
        <v/>
      </c>
      <c r="F224" s="108" t="str">
        <f>IFERROR(IF(Loan_Not_Paid*Values_Entered,Principal,""), "")</f>
        <v/>
      </c>
      <c r="G224" s="108" t="str">
        <f>IFERROR(IF(Loan_Not_Paid*Values_Entered,Interest,""), "")</f>
        <v/>
      </c>
      <c r="H224" s="108" t="str">
        <f>IFERROR(IF(Loan_Not_Paid*Values_Entered,Ending_Balance,""), "")</f>
        <v/>
      </c>
    </row>
    <row r="225" spans="2:8" x14ac:dyDescent="0.35">
      <c r="B225" s="92" t="str">
        <f>IFERROR(IF(Loan_Not_Paid*Values_Entered,Payment_Number,""), "")</f>
        <v/>
      </c>
      <c r="C225" s="91" t="str">
        <f>IFERROR(IF(Loan_Not_Paid*Values_Entered,Payment_Date,""), "")</f>
        <v/>
      </c>
      <c r="D225" s="108" t="str">
        <f>IFERROR(IF(Loan_Not_Paid*Values_Entered,Beginning_Balance,""), "")</f>
        <v/>
      </c>
      <c r="E225" s="108" t="str">
        <f>IFERROR(IF(Loan_Not_Paid*Values_Entered,Monthly_Payment,""), "")</f>
        <v/>
      </c>
      <c r="F225" s="108" t="str">
        <f>IFERROR(IF(Loan_Not_Paid*Values_Entered,Principal,""), "")</f>
        <v/>
      </c>
      <c r="G225" s="108" t="str">
        <f>IFERROR(IF(Loan_Not_Paid*Values_Entered,Interest,""), "")</f>
        <v/>
      </c>
      <c r="H225" s="108" t="str">
        <f>IFERROR(IF(Loan_Not_Paid*Values_Entered,Ending_Balance,""), "")</f>
        <v/>
      </c>
    </row>
    <row r="226" spans="2:8" x14ac:dyDescent="0.35">
      <c r="B226" s="92" t="str">
        <f>IFERROR(IF(Loan_Not_Paid*Values_Entered,Payment_Number,""), "")</f>
        <v/>
      </c>
      <c r="C226" s="91" t="str">
        <f>IFERROR(IF(Loan_Not_Paid*Values_Entered,Payment_Date,""), "")</f>
        <v/>
      </c>
      <c r="D226" s="108" t="str">
        <f>IFERROR(IF(Loan_Not_Paid*Values_Entered,Beginning_Balance,""), "")</f>
        <v/>
      </c>
      <c r="E226" s="108" t="str">
        <f>IFERROR(IF(Loan_Not_Paid*Values_Entered,Monthly_Payment,""), "")</f>
        <v/>
      </c>
      <c r="F226" s="108" t="str">
        <f>IFERROR(IF(Loan_Not_Paid*Values_Entered,Principal,""), "")</f>
        <v/>
      </c>
      <c r="G226" s="108" t="str">
        <f>IFERROR(IF(Loan_Not_Paid*Values_Entered,Interest,""), "")</f>
        <v/>
      </c>
      <c r="H226" s="108" t="str">
        <f>IFERROR(IF(Loan_Not_Paid*Values_Entered,Ending_Balance,""), "")</f>
        <v/>
      </c>
    </row>
    <row r="227" spans="2:8" x14ac:dyDescent="0.35">
      <c r="B227" s="92" t="str">
        <f>IFERROR(IF(Loan_Not_Paid*Values_Entered,Payment_Number,""), "")</f>
        <v/>
      </c>
      <c r="C227" s="91" t="str">
        <f>IFERROR(IF(Loan_Not_Paid*Values_Entered,Payment_Date,""), "")</f>
        <v/>
      </c>
      <c r="D227" s="108" t="str">
        <f>IFERROR(IF(Loan_Not_Paid*Values_Entered,Beginning_Balance,""), "")</f>
        <v/>
      </c>
      <c r="E227" s="108" t="str">
        <f>IFERROR(IF(Loan_Not_Paid*Values_Entered,Monthly_Payment,""), "")</f>
        <v/>
      </c>
      <c r="F227" s="108" t="str">
        <f>IFERROR(IF(Loan_Not_Paid*Values_Entered,Principal,""), "")</f>
        <v/>
      </c>
      <c r="G227" s="108" t="str">
        <f>IFERROR(IF(Loan_Not_Paid*Values_Entered,Interest,""), "")</f>
        <v/>
      </c>
      <c r="H227" s="108" t="str">
        <f>IFERROR(IF(Loan_Not_Paid*Values_Entered,Ending_Balance,""), "")</f>
        <v/>
      </c>
    </row>
    <row r="228" spans="2:8" x14ac:dyDescent="0.35">
      <c r="B228" s="92" t="str">
        <f>IFERROR(IF(Loan_Not_Paid*Values_Entered,Payment_Number,""), "")</f>
        <v/>
      </c>
      <c r="C228" s="91" t="str">
        <f>IFERROR(IF(Loan_Not_Paid*Values_Entered,Payment_Date,""), "")</f>
        <v/>
      </c>
      <c r="D228" s="108" t="str">
        <f>IFERROR(IF(Loan_Not_Paid*Values_Entered,Beginning_Balance,""), "")</f>
        <v/>
      </c>
      <c r="E228" s="108" t="str">
        <f>IFERROR(IF(Loan_Not_Paid*Values_Entered,Monthly_Payment,""), "")</f>
        <v/>
      </c>
      <c r="F228" s="108" t="str">
        <f>IFERROR(IF(Loan_Not_Paid*Values_Entered,Principal,""), "")</f>
        <v/>
      </c>
      <c r="G228" s="108" t="str">
        <f>IFERROR(IF(Loan_Not_Paid*Values_Entered,Interest,""), "")</f>
        <v/>
      </c>
      <c r="H228" s="108" t="str">
        <f>IFERROR(IF(Loan_Not_Paid*Values_Entered,Ending_Balance,""), "")</f>
        <v/>
      </c>
    </row>
    <row r="229" spans="2:8" x14ac:dyDescent="0.35">
      <c r="B229" s="92" t="str">
        <f>IFERROR(IF(Loan_Not_Paid*Values_Entered,Payment_Number,""), "")</f>
        <v/>
      </c>
      <c r="C229" s="91" t="str">
        <f>IFERROR(IF(Loan_Not_Paid*Values_Entered,Payment_Date,""), "")</f>
        <v/>
      </c>
      <c r="D229" s="108" t="str">
        <f>IFERROR(IF(Loan_Not_Paid*Values_Entered,Beginning_Balance,""), "")</f>
        <v/>
      </c>
      <c r="E229" s="108" t="str">
        <f>IFERROR(IF(Loan_Not_Paid*Values_Entered,Monthly_Payment,""), "")</f>
        <v/>
      </c>
      <c r="F229" s="108" t="str">
        <f>IFERROR(IF(Loan_Not_Paid*Values_Entered,Principal,""), "")</f>
        <v/>
      </c>
      <c r="G229" s="108" t="str">
        <f>IFERROR(IF(Loan_Not_Paid*Values_Entered,Interest,""), "")</f>
        <v/>
      </c>
      <c r="H229" s="108" t="str">
        <f>IFERROR(IF(Loan_Not_Paid*Values_Entered,Ending_Balance,""), "")</f>
        <v/>
      </c>
    </row>
    <row r="230" spans="2:8" x14ac:dyDescent="0.35">
      <c r="B230" s="92" t="str">
        <f>IFERROR(IF(Loan_Not_Paid*Values_Entered,Payment_Number,""), "")</f>
        <v/>
      </c>
      <c r="C230" s="91" t="str">
        <f>IFERROR(IF(Loan_Not_Paid*Values_Entered,Payment_Date,""), "")</f>
        <v/>
      </c>
      <c r="D230" s="108" t="str">
        <f>IFERROR(IF(Loan_Not_Paid*Values_Entered,Beginning_Balance,""), "")</f>
        <v/>
      </c>
      <c r="E230" s="108" t="str">
        <f>IFERROR(IF(Loan_Not_Paid*Values_Entered,Monthly_Payment,""), "")</f>
        <v/>
      </c>
      <c r="F230" s="108" t="str">
        <f>IFERROR(IF(Loan_Not_Paid*Values_Entered,Principal,""), "")</f>
        <v/>
      </c>
      <c r="G230" s="108" t="str">
        <f>IFERROR(IF(Loan_Not_Paid*Values_Entered,Interest,""), "")</f>
        <v/>
      </c>
      <c r="H230" s="108" t="str">
        <f>IFERROR(IF(Loan_Not_Paid*Values_Entered,Ending_Balance,""), "")</f>
        <v/>
      </c>
    </row>
    <row r="231" spans="2:8" x14ac:dyDescent="0.35">
      <c r="B231" s="92" t="str">
        <f>IFERROR(IF(Loan_Not_Paid*Values_Entered,Payment_Number,""), "")</f>
        <v/>
      </c>
      <c r="C231" s="91" t="str">
        <f>IFERROR(IF(Loan_Not_Paid*Values_Entered,Payment_Date,""), "")</f>
        <v/>
      </c>
      <c r="D231" s="108" t="str">
        <f>IFERROR(IF(Loan_Not_Paid*Values_Entered,Beginning_Balance,""), "")</f>
        <v/>
      </c>
      <c r="E231" s="108" t="str">
        <f>IFERROR(IF(Loan_Not_Paid*Values_Entered,Monthly_Payment,""), "")</f>
        <v/>
      </c>
      <c r="F231" s="108" t="str">
        <f>IFERROR(IF(Loan_Not_Paid*Values_Entered,Principal,""), "")</f>
        <v/>
      </c>
      <c r="G231" s="108" t="str">
        <f>IFERROR(IF(Loan_Not_Paid*Values_Entered,Interest,""), "")</f>
        <v/>
      </c>
      <c r="H231" s="108" t="str">
        <f>IFERROR(IF(Loan_Not_Paid*Values_Entered,Ending_Balance,""), "")</f>
        <v/>
      </c>
    </row>
    <row r="232" spans="2:8" x14ac:dyDescent="0.35">
      <c r="B232" s="92" t="str">
        <f>IFERROR(IF(Loan_Not_Paid*Values_Entered,Payment_Number,""), "")</f>
        <v/>
      </c>
      <c r="C232" s="91" t="str">
        <f>IFERROR(IF(Loan_Not_Paid*Values_Entered,Payment_Date,""), "")</f>
        <v/>
      </c>
      <c r="D232" s="108" t="str">
        <f>IFERROR(IF(Loan_Not_Paid*Values_Entered,Beginning_Balance,""), "")</f>
        <v/>
      </c>
      <c r="E232" s="108" t="str">
        <f>IFERROR(IF(Loan_Not_Paid*Values_Entered,Monthly_Payment,""), "")</f>
        <v/>
      </c>
      <c r="F232" s="108" t="str">
        <f>IFERROR(IF(Loan_Not_Paid*Values_Entered,Principal,""), "")</f>
        <v/>
      </c>
      <c r="G232" s="108" t="str">
        <f>IFERROR(IF(Loan_Not_Paid*Values_Entered,Interest,""), "")</f>
        <v/>
      </c>
      <c r="H232" s="108" t="str">
        <f>IFERROR(IF(Loan_Not_Paid*Values_Entered,Ending_Balance,""), "")</f>
        <v/>
      </c>
    </row>
    <row r="233" spans="2:8" x14ac:dyDescent="0.35">
      <c r="B233" s="92" t="str">
        <f>IFERROR(IF(Loan_Not_Paid*Values_Entered,Payment_Number,""), "")</f>
        <v/>
      </c>
      <c r="C233" s="91" t="str">
        <f>IFERROR(IF(Loan_Not_Paid*Values_Entered,Payment_Date,""), "")</f>
        <v/>
      </c>
      <c r="D233" s="108" t="str">
        <f>IFERROR(IF(Loan_Not_Paid*Values_Entered,Beginning_Balance,""), "")</f>
        <v/>
      </c>
      <c r="E233" s="108" t="str">
        <f>IFERROR(IF(Loan_Not_Paid*Values_Entered,Monthly_Payment,""), "")</f>
        <v/>
      </c>
      <c r="F233" s="108" t="str">
        <f>IFERROR(IF(Loan_Not_Paid*Values_Entered,Principal,""), "")</f>
        <v/>
      </c>
      <c r="G233" s="108" t="str">
        <f>IFERROR(IF(Loan_Not_Paid*Values_Entered,Interest,""), "")</f>
        <v/>
      </c>
      <c r="H233" s="108" t="str">
        <f>IFERROR(IF(Loan_Not_Paid*Values_Entered,Ending_Balance,""), "")</f>
        <v/>
      </c>
    </row>
    <row r="234" spans="2:8" x14ac:dyDescent="0.35">
      <c r="B234" s="92" t="str">
        <f>IFERROR(IF(Loan_Not_Paid*Values_Entered,Payment_Number,""), "")</f>
        <v/>
      </c>
      <c r="C234" s="91" t="str">
        <f>IFERROR(IF(Loan_Not_Paid*Values_Entered,Payment_Date,""), "")</f>
        <v/>
      </c>
      <c r="D234" s="108" t="str">
        <f>IFERROR(IF(Loan_Not_Paid*Values_Entered,Beginning_Balance,""), "")</f>
        <v/>
      </c>
      <c r="E234" s="108" t="str">
        <f>IFERROR(IF(Loan_Not_Paid*Values_Entered,Monthly_Payment,""), "")</f>
        <v/>
      </c>
      <c r="F234" s="108" t="str">
        <f>IFERROR(IF(Loan_Not_Paid*Values_Entered,Principal,""), "")</f>
        <v/>
      </c>
      <c r="G234" s="108" t="str">
        <f>IFERROR(IF(Loan_Not_Paid*Values_Entered,Interest,""), "")</f>
        <v/>
      </c>
      <c r="H234" s="108" t="str">
        <f>IFERROR(IF(Loan_Not_Paid*Values_Entered,Ending_Balance,""), "")</f>
        <v/>
      </c>
    </row>
    <row r="235" spans="2:8" x14ac:dyDescent="0.35">
      <c r="B235" s="92" t="str">
        <f>IFERROR(IF(Loan_Not_Paid*Values_Entered,Payment_Number,""), "")</f>
        <v/>
      </c>
      <c r="C235" s="91" t="str">
        <f>IFERROR(IF(Loan_Not_Paid*Values_Entered,Payment_Date,""), "")</f>
        <v/>
      </c>
      <c r="D235" s="108" t="str">
        <f>IFERROR(IF(Loan_Not_Paid*Values_Entered,Beginning_Balance,""), "")</f>
        <v/>
      </c>
      <c r="E235" s="108" t="str">
        <f>IFERROR(IF(Loan_Not_Paid*Values_Entered,Monthly_Payment,""), "")</f>
        <v/>
      </c>
      <c r="F235" s="108" t="str">
        <f>IFERROR(IF(Loan_Not_Paid*Values_Entered,Principal,""), "")</f>
        <v/>
      </c>
      <c r="G235" s="108" t="str">
        <f>IFERROR(IF(Loan_Not_Paid*Values_Entered,Interest,""), "")</f>
        <v/>
      </c>
      <c r="H235" s="108" t="str">
        <f>IFERROR(IF(Loan_Not_Paid*Values_Entered,Ending_Balance,""), "")</f>
        <v/>
      </c>
    </row>
    <row r="236" spans="2:8" x14ac:dyDescent="0.35">
      <c r="B236" s="92" t="str">
        <f>IFERROR(IF(Loan_Not_Paid*Values_Entered,Payment_Number,""), "")</f>
        <v/>
      </c>
      <c r="C236" s="91" t="str">
        <f>IFERROR(IF(Loan_Not_Paid*Values_Entered,Payment_Date,""), "")</f>
        <v/>
      </c>
      <c r="D236" s="108" t="str">
        <f>IFERROR(IF(Loan_Not_Paid*Values_Entered,Beginning_Balance,""), "")</f>
        <v/>
      </c>
      <c r="E236" s="108" t="str">
        <f>IFERROR(IF(Loan_Not_Paid*Values_Entered,Monthly_Payment,""), "")</f>
        <v/>
      </c>
      <c r="F236" s="108" t="str">
        <f>IFERROR(IF(Loan_Not_Paid*Values_Entered,Principal,""), "")</f>
        <v/>
      </c>
      <c r="G236" s="108" t="str">
        <f>IFERROR(IF(Loan_Not_Paid*Values_Entered,Interest,""), "")</f>
        <v/>
      </c>
      <c r="H236" s="108" t="str">
        <f>IFERROR(IF(Loan_Not_Paid*Values_Entered,Ending_Balance,""), "")</f>
        <v/>
      </c>
    </row>
    <row r="237" spans="2:8" x14ac:dyDescent="0.35">
      <c r="B237" s="92" t="str">
        <f>IFERROR(IF(Loan_Not_Paid*Values_Entered,Payment_Number,""), "")</f>
        <v/>
      </c>
      <c r="C237" s="91" t="str">
        <f>IFERROR(IF(Loan_Not_Paid*Values_Entered,Payment_Date,""), "")</f>
        <v/>
      </c>
      <c r="D237" s="108" t="str">
        <f>IFERROR(IF(Loan_Not_Paid*Values_Entered,Beginning_Balance,""), "")</f>
        <v/>
      </c>
      <c r="E237" s="108" t="str">
        <f>IFERROR(IF(Loan_Not_Paid*Values_Entered,Monthly_Payment,""), "")</f>
        <v/>
      </c>
      <c r="F237" s="108" t="str">
        <f>IFERROR(IF(Loan_Not_Paid*Values_Entered,Principal,""), "")</f>
        <v/>
      </c>
      <c r="G237" s="108" t="str">
        <f>IFERROR(IF(Loan_Not_Paid*Values_Entered,Interest,""), "")</f>
        <v/>
      </c>
      <c r="H237" s="108" t="str">
        <f>IFERROR(IF(Loan_Not_Paid*Values_Entered,Ending_Balance,""), "")</f>
        <v/>
      </c>
    </row>
    <row r="238" spans="2:8" x14ac:dyDescent="0.35">
      <c r="B238" s="92" t="str">
        <f>IFERROR(IF(Loan_Not_Paid*Values_Entered,Payment_Number,""), "")</f>
        <v/>
      </c>
      <c r="C238" s="91" t="str">
        <f>IFERROR(IF(Loan_Not_Paid*Values_Entered,Payment_Date,""), "")</f>
        <v/>
      </c>
      <c r="D238" s="108" t="str">
        <f>IFERROR(IF(Loan_Not_Paid*Values_Entered,Beginning_Balance,""), "")</f>
        <v/>
      </c>
      <c r="E238" s="108" t="str">
        <f>IFERROR(IF(Loan_Not_Paid*Values_Entered,Monthly_Payment,""), "")</f>
        <v/>
      </c>
      <c r="F238" s="108" t="str">
        <f>IFERROR(IF(Loan_Not_Paid*Values_Entered,Principal,""), "")</f>
        <v/>
      </c>
      <c r="G238" s="108" t="str">
        <f>IFERROR(IF(Loan_Not_Paid*Values_Entered,Interest,""), "")</f>
        <v/>
      </c>
      <c r="H238" s="108" t="str">
        <f>IFERROR(IF(Loan_Not_Paid*Values_Entered,Ending_Balance,""), "")</f>
        <v/>
      </c>
    </row>
    <row r="239" spans="2:8" x14ac:dyDescent="0.35">
      <c r="B239" s="92" t="str">
        <f>IFERROR(IF(Loan_Not_Paid*Values_Entered,Payment_Number,""), "")</f>
        <v/>
      </c>
      <c r="C239" s="91" t="str">
        <f>IFERROR(IF(Loan_Not_Paid*Values_Entered,Payment_Date,""), "")</f>
        <v/>
      </c>
      <c r="D239" s="108" t="str">
        <f>IFERROR(IF(Loan_Not_Paid*Values_Entered,Beginning_Balance,""), "")</f>
        <v/>
      </c>
      <c r="E239" s="108" t="str">
        <f>IFERROR(IF(Loan_Not_Paid*Values_Entered,Monthly_Payment,""), "")</f>
        <v/>
      </c>
      <c r="F239" s="108" t="str">
        <f>IFERROR(IF(Loan_Not_Paid*Values_Entered,Principal,""), "")</f>
        <v/>
      </c>
      <c r="G239" s="108" t="str">
        <f>IFERROR(IF(Loan_Not_Paid*Values_Entered,Interest,""), "")</f>
        <v/>
      </c>
      <c r="H239" s="108" t="str">
        <f>IFERROR(IF(Loan_Not_Paid*Values_Entered,Ending_Balance,""), "")</f>
        <v/>
      </c>
    </row>
    <row r="240" spans="2:8" x14ac:dyDescent="0.35">
      <c r="B240" s="92" t="str">
        <f>IFERROR(IF(Loan_Not_Paid*Values_Entered,Payment_Number,""), "")</f>
        <v/>
      </c>
      <c r="C240" s="91" t="str">
        <f>IFERROR(IF(Loan_Not_Paid*Values_Entered,Payment_Date,""), "")</f>
        <v/>
      </c>
      <c r="D240" s="108" t="str">
        <f>IFERROR(IF(Loan_Not_Paid*Values_Entered,Beginning_Balance,""), "")</f>
        <v/>
      </c>
      <c r="E240" s="108" t="str">
        <f>IFERROR(IF(Loan_Not_Paid*Values_Entered,Monthly_Payment,""), "")</f>
        <v/>
      </c>
      <c r="F240" s="108" t="str">
        <f>IFERROR(IF(Loan_Not_Paid*Values_Entered,Principal,""), "")</f>
        <v/>
      </c>
      <c r="G240" s="108" t="str">
        <f>IFERROR(IF(Loan_Not_Paid*Values_Entered,Interest,""), "")</f>
        <v/>
      </c>
      <c r="H240" s="108" t="str">
        <f>IFERROR(IF(Loan_Not_Paid*Values_Entered,Ending_Balance,""), "")</f>
        <v/>
      </c>
    </row>
    <row r="241" spans="2:8" x14ac:dyDescent="0.35">
      <c r="B241" s="92" t="str">
        <f>IFERROR(IF(Loan_Not_Paid*Values_Entered,Payment_Number,""), "")</f>
        <v/>
      </c>
      <c r="C241" s="91" t="str">
        <f>IFERROR(IF(Loan_Not_Paid*Values_Entered,Payment_Date,""), "")</f>
        <v/>
      </c>
      <c r="D241" s="108" t="str">
        <f>IFERROR(IF(Loan_Not_Paid*Values_Entered,Beginning_Balance,""), "")</f>
        <v/>
      </c>
      <c r="E241" s="108" t="str">
        <f>IFERROR(IF(Loan_Not_Paid*Values_Entered,Monthly_Payment,""), "")</f>
        <v/>
      </c>
      <c r="F241" s="108" t="str">
        <f>IFERROR(IF(Loan_Not_Paid*Values_Entered,Principal,""), "")</f>
        <v/>
      </c>
      <c r="G241" s="108" t="str">
        <f>IFERROR(IF(Loan_Not_Paid*Values_Entered,Interest,""), "")</f>
        <v/>
      </c>
      <c r="H241" s="108" t="str">
        <f>IFERROR(IF(Loan_Not_Paid*Values_Entered,Ending_Balance,""), "")</f>
        <v/>
      </c>
    </row>
    <row r="242" spans="2:8" x14ac:dyDescent="0.35">
      <c r="B242" s="92" t="str">
        <f>IFERROR(IF(Loan_Not_Paid*Values_Entered,Payment_Number,""), "")</f>
        <v/>
      </c>
      <c r="C242" s="91" t="str">
        <f>IFERROR(IF(Loan_Not_Paid*Values_Entered,Payment_Date,""), "")</f>
        <v/>
      </c>
      <c r="D242" s="108" t="str">
        <f>IFERROR(IF(Loan_Not_Paid*Values_Entered,Beginning_Balance,""), "")</f>
        <v/>
      </c>
      <c r="E242" s="108" t="str">
        <f>IFERROR(IF(Loan_Not_Paid*Values_Entered,Monthly_Payment,""), "")</f>
        <v/>
      </c>
      <c r="F242" s="108" t="str">
        <f>IFERROR(IF(Loan_Not_Paid*Values_Entered,Principal,""), "")</f>
        <v/>
      </c>
      <c r="G242" s="108" t="str">
        <f>IFERROR(IF(Loan_Not_Paid*Values_Entered,Interest,""), "")</f>
        <v/>
      </c>
      <c r="H242" s="108" t="str">
        <f>IFERROR(IF(Loan_Not_Paid*Values_Entered,Ending_Balance,""), "")</f>
        <v/>
      </c>
    </row>
    <row r="243" spans="2:8" x14ac:dyDescent="0.35">
      <c r="B243" s="92" t="str">
        <f>IFERROR(IF(Loan_Not_Paid*Values_Entered,Payment_Number,""), "")</f>
        <v/>
      </c>
      <c r="C243" s="91" t="str">
        <f>IFERROR(IF(Loan_Not_Paid*Values_Entered,Payment_Date,""), "")</f>
        <v/>
      </c>
      <c r="D243" s="108" t="str">
        <f>IFERROR(IF(Loan_Not_Paid*Values_Entered,Beginning_Balance,""), "")</f>
        <v/>
      </c>
      <c r="E243" s="108" t="str">
        <f>IFERROR(IF(Loan_Not_Paid*Values_Entered,Monthly_Payment,""), "")</f>
        <v/>
      </c>
      <c r="F243" s="108" t="str">
        <f>IFERROR(IF(Loan_Not_Paid*Values_Entered,Principal,""), "")</f>
        <v/>
      </c>
      <c r="G243" s="108" t="str">
        <f>IFERROR(IF(Loan_Not_Paid*Values_Entered,Interest,""), "")</f>
        <v/>
      </c>
      <c r="H243" s="108" t="str">
        <f>IFERROR(IF(Loan_Not_Paid*Values_Entered,Ending_Balance,""), "")</f>
        <v/>
      </c>
    </row>
    <row r="244" spans="2:8" x14ac:dyDescent="0.35">
      <c r="B244" s="92" t="str">
        <f>IFERROR(IF(Loan_Not_Paid*Values_Entered,Payment_Number,""), "")</f>
        <v/>
      </c>
      <c r="C244" s="91" t="str">
        <f>IFERROR(IF(Loan_Not_Paid*Values_Entered,Payment_Date,""), "")</f>
        <v/>
      </c>
      <c r="D244" s="108" t="str">
        <f>IFERROR(IF(Loan_Not_Paid*Values_Entered,Beginning_Balance,""), "")</f>
        <v/>
      </c>
      <c r="E244" s="108" t="str">
        <f>IFERROR(IF(Loan_Not_Paid*Values_Entered,Monthly_Payment,""), "")</f>
        <v/>
      </c>
      <c r="F244" s="108" t="str">
        <f>IFERROR(IF(Loan_Not_Paid*Values_Entered,Principal,""), "")</f>
        <v/>
      </c>
      <c r="G244" s="108" t="str">
        <f>IFERROR(IF(Loan_Not_Paid*Values_Entered,Interest,""), "")</f>
        <v/>
      </c>
      <c r="H244" s="108" t="str">
        <f>IFERROR(IF(Loan_Not_Paid*Values_Entered,Ending_Balance,""), "")</f>
        <v/>
      </c>
    </row>
    <row r="245" spans="2:8" x14ac:dyDescent="0.35">
      <c r="B245" s="92" t="str">
        <f>IFERROR(IF(Loan_Not_Paid*Values_Entered,Payment_Number,""), "")</f>
        <v/>
      </c>
      <c r="C245" s="91" t="str">
        <f>IFERROR(IF(Loan_Not_Paid*Values_Entered,Payment_Date,""), "")</f>
        <v/>
      </c>
      <c r="D245" s="108" t="str">
        <f>IFERROR(IF(Loan_Not_Paid*Values_Entered,Beginning_Balance,""), "")</f>
        <v/>
      </c>
      <c r="E245" s="108" t="str">
        <f>IFERROR(IF(Loan_Not_Paid*Values_Entered,Monthly_Payment,""), "")</f>
        <v/>
      </c>
      <c r="F245" s="108" t="str">
        <f>IFERROR(IF(Loan_Not_Paid*Values_Entered,Principal,""), "")</f>
        <v/>
      </c>
      <c r="G245" s="108" t="str">
        <f>IFERROR(IF(Loan_Not_Paid*Values_Entered,Interest,""), "")</f>
        <v/>
      </c>
      <c r="H245" s="108" t="str">
        <f>IFERROR(IF(Loan_Not_Paid*Values_Entered,Ending_Balance,""), "")</f>
        <v/>
      </c>
    </row>
    <row r="246" spans="2:8" x14ac:dyDescent="0.35">
      <c r="B246" s="92" t="str">
        <f>IFERROR(IF(Loan_Not_Paid*Values_Entered,Payment_Number,""), "")</f>
        <v/>
      </c>
      <c r="C246" s="91" t="str">
        <f>IFERROR(IF(Loan_Not_Paid*Values_Entered,Payment_Date,""), "")</f>
        <v/>
      </c>
      <c r="D246" s="108" t="str">
        <f>IFERROR(IF(Loan_Not_Paid*Values_Entered,Beginning_Balance,""), "")</f>
        <v/>
      </c>
      <c r="E246" s="108" t="str">
        <f>IFERROR(IF(Loan_Not_Paid*Values_Entered,Monthly_Payment,""), "")</f>
        <v/>
      </c>
      <c r="F246" s="108" t="str">
        <f>IFERROR(IF(Loan_Not_Paid*Values_Entered,Principal,""), "")</f>
        <v/>
      </c>
      <c r="G246" s="108" t="str">
        <f>IFERROR(IF(Loan_Not_Paid*Values_Entered,Interest,""), "")</f>
        <v/>
      </c>
      <c r="H246" s="108" t="str">
        <f>IFERROR(IF(Loan_Not_Paid*Values_Entered,Ending_Balance,""), "")</f>
        <v/>
      </c>
    </row>
    <row r="247" spans="2:8" x14ac:dyDescent="0.35">
      <c r="B247" s="92" t="str">
        <f>IFERROR(IF(Loan_Not_Paid*Values_Entered,Payment_Number,""), "")</f>
        <v/>
      </c>
      <c r="C247" s="91" t="str">
        <f>IFERROR(IF(Loan_Not_Paid*Values_Entered,Payment_Date,""), "")</f>
        <v/>
      </c>
      <c r="D247" s="108" t="str">
        <f>IFERROR(IF(Loan_Not_Paid*Values_Entered,Beginning_Balance,""), "")</f>
        <v/>
      </c>
      <c r="E247" s="108" t="str">
        <f>IFERROR(IF(Loan_Not_Paid*Values_Entered,Monthly_Payment,""), "")</f>
        <v/>
      </c>
      <c r="F247" s="108" t="str">
        <f>IFERROR(IF(Loan_Not_Paid*Values_Entered,Principal,""), "")</f>
        <v/>
      </c>
      <c r="G247" s="108" t="str">
        <f>IFERROR(IF(Loan_Not_Paid*Values_Entered,Interest,""), "")</f>
        <v/>
      </c>
      <c r="H247" s="108" t="str">
        <f>IFERROR(IF(Loan_Not_Paid*Values_Entered,Ending_Balance,""), "")</f>
        <v/>
      </c>
    </row>
    <row r="248" spans="2:8" x14ac:dyDescent="0.35">
      <c r="B248" s="92" t="str">
        <f>IFERROR(IF(Loan_Not_Paid*Values_Entered,Payment_Number,""), "")</f>
        <v/>
      </c>
      <c r="C248" s="91" t="str">
        <f>IFERROR(IF(Loan_Not_Paid*Values_Entered,Payment_Date,""), "")</f>
        <v/>
      </c>
      <c r="D248" s="108" t="str">
        <f>IFERROR(IF(Loan_Not_Paid*Values_Entered,Beginning_Balance,""), "")</f>
        <v/>
      </c>
      <c r="E248" s="108" t="str">
        <f>IFERROR(IF(Loan_Not_Paid*Values_Entered,Monthly_Payment,""), "")</f>
        <v/>
      </c>
      <c r="F248" s="108" t="str">
        <f>IFERROR(IF(Loan_Not_Paid*Values_Entered,Principal,""), "")</f>
        <v/>
      </c>
      <c r="G248" s="108" t="str">
        <f>IFERROR(IF(Loan_Not_Paid*Values_Entered,Interest,""), "")</f>
        <v/>
      </c>
      <c r="H248" s="108" t="str">
        <f>IFERROR(IF(Loan_Not_Paid*Values_Entered,Ending_Balance,""), "")</f>
        <v/>
      </c>
    </row>
    <row r="249" spans="2:8" x14ac:dyDescent="0.35">
      <c r="B249" s="92" t="str">
        <f>IFERROR(IF(Loan_Not_Paid*Values_Entered,Payment_Number,""), "")</f>
        <v/>
      </c>
      <c r="C249" s="91" t="str">
        <f>IFERROR(IF(Loan_Not_Paid*Values_Entered,Payment_Date,""), "")</f>
        <v/>
      </c>
      <c r="D249" s="108" t="str">
        <f>IFERROR(IF(Loan_Not_Paid*Values_Entered,Beginning_Balance,""), "")</f>
        <v/>
      </c>
      <c r="E249" s="108" t="str">
        <f>IFERROR(IF(Loan_Not_Paid*Values_Entered,Monthly_Payment,""), "")</f>
        <v/>
      </c>
      <c r="F249" s="108" t="str">
        <f>IFERROR(IF(Loan_Not_Paid*Values_Entered,Principal,""), "")</f>
        <v/>
      </c>
      <c r="G249" s="108" t="str">
        <f>IFERROR(IF(Loan_Not_Paid*Values_Entered,Interest,""), "")</f>
        <v/>
      </c>
      <c r="H249" s="108" t="str">
        <f>IFERROR(IF(Loan_Not_Paid*Values_Entered,Ending_Balance,""), "")</f>
        <v/>
      </c>
    </row>
    <row r="250" spans="2:8" x14ac:dyDescent="0.35">
      <c r="B250" s="92" t="str">
        <f>IFERROR(IF(Loan_Not_Paid*Values_Entered,Payment_Number,""), "")</f>
        <v/>
      </c>
      <c r="C250" s="91" t="str">
        <f>IFERROR(IF(Loan_Not_Paid*Values_Entered,Payment_Date,""), "")</f>
        <v/>
      </c>
      <c r="D250" s="108" t="str">
        <f>IFERROR(IF(Loan_Not_Paid*Values_Entered,Beginning_Balance,""), "")</f>
        <v/>
      </c>
      <c r="E250" s="108" t="str">
        <f>IFERROR(IF(Loan_Not_Paid*Values_Entered,Monthly_Payment,""), "")</f>
        <v/>
      </c>
      <c r="F250" s="108" t="str">
        <f>IFERROR(IF(Loan_Not_Paid*Values_Entered,Principal,""), "")</f>
        <v/>
      </c>
      <c r="G250" s="108" t="str">
        <f>IFERROR(IF(Loan_Not_Paid*Values_Entered,Interest,""), "")</f>
        <v/>
      </c>
      <c r="H250" s="108" t="str">
        <f>IFERROR(IF(Loan_Not_Paid*Values_Entered,Ending_Balance,""), "")</f>
        <v/>
      </c>
    </row>
    <row r="251" spans="2:8" x14ac:dyDescent="0.35">
      <c r="B251" s="92" t="str">
        <f>IFERROR(IF(Loan_Not_Paid*Values_Entered,Payment_Number,""), "")</f>
        <v/>
      </c>
      <c r="C251" s="91" t="str">
        <f>IFERROR(IF(Loan_Not_Paid*Values_Entered,Payment_Date,""), "")</f>
        <v/>
      </c>
      <c r="D251" s="108" t="str">
        <f>IFERROR(IF(Loan_Not_Paid*Values_Entered,Beginning_Balance,""), "")</f>
        <v/>
      </c>
      <c r="E251" s="108" t="str">
        <f>IFERROR(IF(Loan_Not_Paid*Values_Entered,Monthly_Payment,""), "")</f>
        <v/>
      </c>
      <c r="F251" s="108" t="str">
        <f>IFERROR(IF(Loan_Not_Paid*Values_Entered,Principal,""), "")</f>
        <v/>
      </c>
      <c r="G251" s="108" t="str">
        <f>IFERROR(IF(Loan_Not_Paid*Values_Entered,Interest,""), "")</f>
        <v/>
      </c>
      <c r="H251" s="108" t="str">
        <f>IFERROR(IF(Loan_Not_Paid*Values_Entered,Ending_Balance,""), "")</f>
        <v/>
      </c>
    </row>
    <row r="252" spans="2:8" x14ac:dyDescent="0.35">
      <c r="B252" s="92" t="str">
        <f>IFERROR(IF(Loan_Not_Paid*Values_Entered,Payment_Number,""), "")</f>
        <v/>
      </c>
      <c r="C252" s="91" t="str">
        <f>IFERROR(IF(Loan_Not_Paid*Values_Entered,Payment_Date,""), "")</f>
        <v/>
      </c>
      <c r="D252" s="108" t="str">
        <f>IFERROR(IF(Loan_Not_Paid*Values_Entered,Beginning_Balance,""), "")</f>
        <v/>
      </c>
      <c r="E252" s="108" t="str">
        <f>IFERROR(IF(Loan_Not_Paid*Values_Entered,Monthly_Payment,""), "")</f>
        <v/>
      </c>
      <c r="F252" s="108" t="str">
        <f>IFERROR(IF(Loan_Not_Paid*Values_Entered,Principal,""), "")</f>
        <v/>
      </c>
      <c r="G252" s="108" t="str">
        <f>IFERROR(IF(Loan_Not_Paid*Values_Entered,Interest,""), "")</f>
        <v/>
      </c>
      <c r="H252" s="108" t="str">
        <f>IFERROR(IF(Loan_Not_Paid*Values_Entered,Ending_Balance,""), "")</f>
        <v/>
      </c>
    </row>
    <row r="253" spans="2:8" x14ac:dyDescent="0.35">
      <c r="B253" s="92" t="str">
        <f>IFERROR(IF(Loan_Not_Paid*Values_Entered,Payment_Number,""), "")</f>
        <v/>
      </c>
      <c r="C253" s="91" t="str">
        <f>IFERROR(IF(Loan_Not_Paid*Values_Entered,Payment_Date,""), "")</f>
        <v/>
      </c>
      <c r="D253" s="108" t="str">
        <f>IFERROR(IF(Loan_Not_Paid*Values_Entered,Beginning_Balance,""), "")</f>
        <v/>
      </c>
      <c r="E253" s="108" t="str">
        <f>IFERROR(IF(Loan_Not_Paid*Values_Entered,Monthly_Payment,""), "")</f>
        <v/>
      </c>
      <c r="F253" s="108" t="str">
        <f>IFERROR(IF(Loan_Not_Paid*Values_Entered,Principal,""), "")</f>
        <v/>
      </c>
      <c r="G253" s="108" t="str">
        <f>IFERROR(IF(Loan_Not_Paid*Values_Entered,Interest,""), "")</f>
        <v/>
      </c>
      <c r="H253" s="108" t="str">
        <f>IFERROR(IF(Loan_Not_Paid*Values_Entered,Ending_Balance,""), "")</f>
        <v/>
      </c>
    </row>
    <row r="254" spans="2:8" x14ac:dyDescent="0.35">
      <c r="B254" s="92" t="str">
        <f>IFERROR(IF(Loan_Not_Paid*Values_Entered,Payment_Number,""), "")</f>
        <v/>
      </c>
      <c r="C254" s="91" t="str">
        <f>IFERROR(IF(Loan_Not_Paid*Values_Entered,Payment_Date,""), "")</f>
        <v/>
      </c>
      <c r="D254" s="108" t="str">
        <f>IFERROR(IF(Loan_Not_Paid*Values_Entered,Beginning_Balance,""), "")</f>
        <v/>
      </c>
      <c r="E254" s="108" t="str">
        <f>IFERROR(IF(Loan_Not_Paid*Values_Entered,Monthly_Payment,""), "")</f>
        <v/>
      </c>
      <c r="F254" s="108" t="str">
        <f>IFERROR(IF(Loan_Not_Paid*Values_Entered,Principal,""), "")</f>
        <v/>
      </c>
      <c r="G254" s="108" t="str">
        <f>IFERROR(IF(Loan_Not_Paid*Values_Entered,Interest,""), "")</f>
        <v/>
      </c>
      <c r="H254" s="108" t="str">
        <f>IFERROR(IF(Loan_Not_Paid*Values_Entered,Ending_Balance,""), "")</f>
        <v/>
      </c>
    </row>
    <row r="255" spans="2:8" x14ac:dyDescent="0.35">
      <c r="B255" s="92" t="str">
        <f>IFERROR(IF(Loan_Not_Paid*Values_Entered,Payment_Number,""), "")</f>
        <v/>
      </c>
      <c r="C255" s="91" t="str">
        <f>IFERROR(IF(Loan_Not_Paid*Values_Entered,Payment_Date,""), "")</f>
        <v/>
      </c>
      <c r="D255" s="108" t="str">
        <f>IFERROR(IF(Loan_Not_Paid*Values_Entered,Beginning_Balance,""), "")</f>
        <v/>
      </c>
      <c r="E255" s="108" t="str">
        <f>IFERROR(IF(Loan_Not_Paid*Values_Entered,Monthly_Payment,""), "")</f>
        <v/>
      </c>
      <c r="F255" s="108" t="str">
        <f>IFERROR(IF(Loan_Not_Paid*Values_Entered,Principal,""), "")</f>
        <v/>
      </c>
      <c r="G255" s="108" t="str">
        <f>IFERROR(IF(Loan_Not_Paid*Values_Entered,Interest,""), "")</f>
        <v/>
      </c>
      <c r="H255" s="108" t="str">
        <f>IFERROR(IF(Loan_Not_Paid*Values_Entered,Ending_Balance,""), "")</f>
        <v/>
      </c>
    </row>
    <row r="256" spans="2:8" x14ac:dyDescent="0.35">
      <c r="B256" s="92" t="str">
        <f>IFERROR(IF(Loan_Not_Paid*Values_Entered,Payment_Number,""), "")</f>
        <v/>
      </c>
      <c r="C256" s="91" t="str">
        <f>IFERROR(IF(Loan_Not_Paid*Values_Entered,Payment_Date,""), "")</f>
        <v/>
      </c>
      <c r="D256" s="108" t="str">
        <f>IFERROR(IF(Loan_Not_Paid*Values_Entered,Beginning_Balance,""), "")</f>
        <v/>
      </c>
      <c r="E256" s="108" t="str">
        <f>IFERROR(IF(Loan_Not_Paid*Values_Entered,Monthly_Payment,""), "")</f>
        <v/>
      </c>
      <c r="F256" s="108" t="str">
        <f>IFERROR(IF(Loan_Not_Paid*Values_Entered,Principal,""), "")</f>
        <v/>
      </c>
      <c r="G256" s="108" t="str">
        <f>IFERROR(IF(Loan_Not_Paid*Values_Entered,Interest,""), "")</f>
        <v/>
      </c>
      <c r="H256" s="108" t="str">
        <f>IFERROR(IF(Loan_Not_Paid*Values_Entered,Ending_Balance,""), "")</f>
        <v/>
      </c>
    </row>
    <row r="257" spans="2:8" x14ac:dyDescent="0.35">
      <c r="B257" s="92" t="str">
        <f>IFERROR(IF(Loan_Not_Paid*Values_Entered,Payment_Number,""), "")</f>
        <v/>
      </c>
      <c r="C257" s="91" t="str">
        <f>IFERROR(IF(Loan_Not_Paid*Values_Entered,Payment_Date,""), "")</f>
        <v/>
      </c>
      <c r="D257" s="108" t="str">
        <f>IFERROR(IF(Loan_Not_Paid*Values_Entered,Beginning_Balance,""), "")</f>
        <v/>
      </c>
      <c r="E257" s="108" t="str">
        <f>IFERROR(IF(Loan_Not_Paid*Values_Entered,Monthly_Payment,""), "")</f>
        <v/>
      </c>
      <c r="F257" s="108" t="str">
        <f>IFERROR(IF(Loan_Not_Paid*Values_Entered,Principal,""), "")</f>
        <v/>
      </c>
      <c r="G257" s="108" t="str">
        <f>IFERROR(IF(Loan_Not_Paid*Values_Entered,Interest,""), "")</f>
        <v/>
      </c>
      <c r="H257" s="108" t="str">
        <f>IFERROR(IF(Loan_Not_Paid*Values_Entered,Ending_Balance,""), "")</f>
        <v/>
      </c>
    </row>
    <row r="258" spans="2:8" x14ac:dyDescent="0.35">
      <c r="B258" s="92" t="str">
        <f>IFERROR(IF(Loan_Not_Paid*Values_Entered,Payment_Number,""), "")</f>
        <v/>
      </c>
      <c r="C258" s="91" t="str">
        <f>IFERROR(IF(Loan_Not_Paid*Values_Entered,Payment_Date,""), "")</f>
        <v/>
      </c>
      <c r="D258" s="108" t="str">
        <f>IFERROR(IF(Loan_Not_Paid*Values_Entered,Beginning_Balance,""), "")</f>
        <v/>
      </c>
      <c r="E258" s="108" t="str">
        <f>IFERROR(IF(Loan_Not_Paid*Values_Entered,Monthly_Payment,""), "")</f>
        <v/>
      </c>
      <c r="F258" s="108" t="str">
        <f>IFERROR(IF(Loan_Not_Paid*Values_Entered,Principal,""), "")</f>
        <v/>
      </c>
      <c r="G258" s="108" t="str">
        <f>IFERROR(IF(Loan_Not_Paid*Values_Entered,Interest,""), "")</f>
        <v/>
      </c>
      <c r="H258" s="108" t="str">
        <f>IFERROR(IF(Loan_Not_Paid*Values_Entered,Ending_Balance,""), "")</f>
        <v/>
      </c>
    </row>
    <row r="259" spans="2:8" x14ac:dyDescent="0.35">
      <c r="B259" s="92" t="str">
        <f>IFERROR(IF(Loan_Not_Paid*Values_Entered,Payment_Number,""), "")</f>
        <v/>
      </c>
      <c r="C259" s="91" t="str">
        <f>IFERROR(IF(Loan_Not_Paid*Values_Entered,Payment_Date,""), "")</f>
        <v/>
      </c>
      <c r="D259" s="108" t="str">
        <f>IFERROR(IF(Loan_Not_Paid*Values_Entered,Beginning_Balance,""), "")</f>
        <v/>
      </c>
      <c r="E259" s="108" t="str">
        <f>IFERROR(IF(Loan_Not_Paid*Values_Entered,Monthly_Payment,""), "")</f>
        <v/>
      </c>
      <c r="F259" s="108" t="str">
        <f>IFERROR(IF(Loan_Not_Paid*Values_Entered,Principal,""), "")</f>
        <v/>
      </c>
      <c r="G259" s="108" t="str">
        <f>IFERROR(IF(Loan_Not_Paid*Values_Entered,Interest,""), "")</f>
        <v/>
      </c>
      <c r="H259" s="108" t="str">
        <f>IFERROR(IF(Loan_Not_Paid*Values_Entered,Ending_Balance,""), "")</f>
        <v/>
      </c>
    </row>
    <row r="260" spans="2:8" x14ac:dyDescent="0.35">
      <c r="B260" s="92" t="str">
        <f>IFERROR(IF(Loan_Not_Paid*Values_Entered,Payment_Number,""), "")</f>
        <v/>
      </c>
      <c r="C260" s="91" t="str">
        <f>IFERROR(IF(Loan_Not_Paid*Values_Entered,Payment_Date,""), "")</f>
        <v/>
      </c>
      <c r="D260" s="108" t="str">
        <f>IFERROR(IF(Loan_Not_Paid*Values_Entered,Beginning_Balance,""), "")</f>
        <v/>
      </c>
      <c r="E260" s="108" t="str">
        <f>IFERROR(IF(Loan_Not_Paid*Values_Entered,Monthly_Payment,""), "")</f>
        <v/>
      </c>
      <c r="F260" s="108" t="str">
        <f>IFERROR(IF(Loan_Not_Paid*Values_Entered,Principal,""), "")</f>
        <v/>
      </c>
      <c r="G260" s="108" t="str">
        <f>IFERROR(IF(Loan_Not_Paid*Values_Entered,Interest,""), "")</f>
        <v/>
      </c>
      <c r="H260" s="108" t="str">
        <f>IFERROR(IF(Loan_Not_Paid*Values_Entered,Ending_Balance,""), "")</f>
        <v/>
      </c>
    </row>
    <row r="261" spans="2:8" x14ac:dyDescent="0.35">
      <c r="B261" s="92" t="str">
        <f>IFERROR(IF(Loan_Not_Paid*Values_Entered,Payment_Number,""), "")</f>
        <v/>
      </c>
      <c r="C261" s="91" t="str">
        <f>IFERROR(IF(Loan_Not_Paid*Values_Entered,Payment_Date,""), "")</f>
        <v/>
      </c>
      <c r="D261" s="108" t="str">
        <f>IFERROR(IF(Loan_Not_Paid*Values_Entered,Beginning_Balance,""), "")</f>
        <v/>
      </c>
      <c r="E261" s="108" t="str">
        <f>IFERROR(IF(Loan_Not_Paid*Values_Entered,Monthly_Payment,""), "")</f>
        <v/>
      </c>
      <c r="F261" s="108" t="str">
        <f>IFERROR(IF(Loan_Not_Paid*Values_Entered,Principal,""), "")</f>
        <v/>
      </c>
      <c r="G261" s="108" t="str">
        <f>IFERROR(IF(Loan_Not_Paid*Values_Entered,Interest,""), "")</f>
        <v/>
      </c>
      <c r="H261" s="108" t="str">
        <f>IFERROR(IF(Loan_Not_Paid*Values_Entered,Ending_Balance,""), "")</f>
        <v/>
      </c>
    </row>
    <row r="262" spans="2:8" x14ac:dyDescent="0.35">
      <c r="B262" s="92" t="str">
        <f>IFERROR(IF(Loan_Not_Paid*Values_Entered,Payment_Number,""), "")</f>
        <v/>
      </c>
      <c r="C262" s="91" t="str">
        <f>IFERROR(IF(Loan_Not_Paid*Values_Entered,Payment_Date,""), "")</f>
        <v/>
      </c>
      <c r="D262" s="108" t="str">
        <f>IFERROR(IF(Loan_Not_Paid*Values_Entered,Beginning_Balance,""), "")</f>
        <v/>
      </c>
      <c r="E262" s="108" t="str">
        <f>IFERROR(IF(Loan_Not_Paid*Values_Entered,Monthly_Payment,""), "")</f>
        <v/>
      </c>
      <c r="F262" s="108" t="str">
        <f>IFERROR(IF(Loan_Not_Paid*Values_Entered,Principal,""), "")</f>
        <v/>
      </c>
      <c r="G262" s="108" t="str">
        <f>IFERROR(IF(Loan_Not_Paid*Values_Entered,Interest,""), "")</f>
        <v/>
      </c>
      <c r="H262" s="108" t="str">
        <f>IFERROR(IF(Loan_Not_Paid*Values_Entered,Ending_Balance,""), "")</f>
        <v/>
      </c>
    </row>
    <row r="263" spans="2:8" x14ac:dyDescent="0.35">
      <c r="B263" s="92" t="str">
        <f>IFERROR(IF(Loan_Not_Paid*Values_Entered,Payment_Number,""), "")</f>
        <v/>
      </c>
      <c r="C263" s="91" t="str">
        <f>IFERROR(IF(Loan_Not_Paid*Values_Entered,Payment_Date,""), "")</f>
        <v/>
      </c>
      <c r="D263" s="108" t="str">
        <f>IFERROR(IF(Loan_Not_Paid*Values_Entered,Beginning_Balance,""), "")</f>
        <v/>
      </c>
      <c r="E263" s="108" t="str">
        <f>IFERROR(IF(Loan_Not_Paid*Values_Entered,Monthly_Payment,""), "")</f>
        <v/>
      </c>
      <c r="F263" s="108" t="str">
        <f>IFERROR(IF(Loan_Not_Paid*Values_Entered,Principal,""), "")</f>
        <v/>
      </c>
      <c r="G263" s="108" t="str">
        <f>IFERROR(IF(Loan_Not_Paid*Values_Entered,Interest,""), "")</f>
        <v/>
      </c>
      <c r="H263" s="108" t="str">
        <f>IFERROR(IF(Loan_Not_Paid*Values_Entered,Ending_Balance,""), "")</f>
        <v/>
      </c>
    </row>
    <row r="264" spans="2:8" x14ac:dyDescent="0.35">
      <c r="B264" s="92" t="str">
        <f>IFERROR(IF(Loan_Not_Paid*Values_Entered,Payment_Number,""), "")</f>
        <v/>
      </c>
      <c r="C264" s="91" t="str">
        <f>IFERROR(IF(Loan_Not_Paid*Values_Entered,Payment_Date,""), "")</f>
        <v/>
      </c>
      <c r="D264" s="108" t="str">
        <f>IFERROR(IF(Loan_Not_Paid*Values_Entered,Beginning_Balance,""), "")</f>
        <v/>
      </c>
      <c r="E264" s="108" t="str">
        <f>IFERROR(IF(Loan_Not_Paid*Values_Entered,Monthly_Payment,""), "")</f>
        <v/>
      </c>
      <c r="F264" s="108" t="str">
        <f>IFERROR(IF(Loan_Not_Paid*Values_Entered,Principal,""), "")</f>
        <v/>
      </c>
      <c r="G264" s="108" t="str">
        <f>IFERROR(IF(Loan_Not_Paid*Values_Entered,Interest,""), "")</f>
        <v/>
      </c>
      <c r="H264" s="108" t="str">
        <f>IFERROR(IF(Loan_Not_Paid*Values_Entered,Ending_Balance,""), "")</f>
        <v/>
      </c>
    </row>
    <row r="265" spans="2:8" x14ac:dyDescent="0.35">
      <c r="B265" s="92" t="str">
        <f>IFERROR(IF(Loan_Not_Paid*Values_Entered,Payment_Number,""), "")</f>
        <v/>
      </c>
      <c r="C265" s="91" t="str">
        <f>IFERROR(IF(Loan_Not_Paid*Values_Entered,Payment_Date,""), "")</f>
        <v/>
      </c>
      <c r="D265" s="108" t="str">
        <f>IFERROR(IF(Loan_Not_Paid*Values_Entered,Beginning_Balance,""), "")</f>
        <v/>
      </c>
      <c r="E265" s="108" t="str">
        <f>IFERROR(IF(Loan_Not_Paid*Values_Entered,Monthly_Payment,""), "")</f>
        <v/>
      </c>
      <c r="F265" s="108" t="str">
        <f>IFERROR(IF(Loan_Not_Paid*Values_Entered,Principal,""), "")</f>
        <v/>
      </c>
      <c r="G265" s="108" t="str">
        <f>IFERROR(IF(Loan_Not_Paid*Values_Entered,Interest,""), "")</f>
        <v/>
      </c>
      <c r="H265" s="108" t="str">
        <f>IFERROR(IF(Loan_Not_Paid*Values_Entered,Ending_Balance,""), "")</f>
        <v/>
      </c>
    </row>
    <row r="266" spans="2:8" x14ac:dyDescent="0.35">
      <c r="B266" s="92" t="str">
        <f>IFERROR(IF(Loan_Not_Paid*Values_Entered,Payment_Number,""), "")</f>
        <v/>
      </c>
      <c r="C266" s="91" t="str">
        <f>IFERROR(IF(Loan_Not_Paid*Values_Entered,Payment_Date,""), "")</f>
        <v/>
      </c>
      <c r="D266" s="108" t="str">
        <f>IFERROR(IF(Loan_Not_Paid*Values_Entered,Beginning_Balance,""), "")</f>
        <v/>
      </c>
      <c r="E266" s="108" t="str">
        <f>IFERROR(IF(Loan_Not_Paid*Values_Entered,Monthly_Payment,""), "")</f>
        <v/>
      </c>
      <c r="F266" s="108" t="str">
        <f>IFERROR(IF(Loan_Not_Paid*Values_Entered,Principal,""), "")</f>
        <v/>
      </c>
      <c r="G266" s="108" t="str">
        <f>IFERROR(IF(Loan_Not_Paid*Values_Entered,Interest,""), "")</f>
        <v/>
      </c>
      <c r="H266" s="108" t="str">
        <f>IFERROR(IF(Loan_Not_Paid*Values_Entered,Ending_Balance,""), "")</f>
        <v/>
      </c>
    </row>
    <row r="267" spans="2:8" x14ac:dyDescent="0.35">
      <c r="B267" s="92" t="str">
        <f>IFERROR(IF(Loan_Not_Paid*Values_Entered,Payment_Number,""), "")</f>
        <v/>
      </c>
      <c r="C267" s="91" t="str">
        <f>IFERROR(IF(Loan_Not_Paid*Values_Entered,Payment_Date,""), "")</f>
        <v/>
      </c>
      <c r="D267" s="108" t="str">
        <f>IFERROR(IF(Loan_Not_Paid*Values_Entered,Beginning_Balance,""), "")</f>
        <v/>
      </c>
      <c r="E267" s="108" t="str">
        <f>IFERROR(IF(Loan_Not_Paid*Values_Entered,Monthly_Payment,""), "")</f>
        <v/>
      </c>
      <c r="F267" s="108" t="str">
        <f>IFERROR(IF(Loan_Not_Paid*Values_Entered,Principal,""), "")</f>
        <v/>
      </c>
      <c r="G267" s="108" t="str">
        <f>IFERROR(IF(Loan_Not_Paid*Values_Entered,Interest,""), "")</f>
        <v/>
      </c>
      <c r="H267" s="108" t="str">
        <f>IFERROR(IF(Loan_Not_Paid*Values_Entered,Ending_Balance,""), "")</f>
        <v/>
      </c>
    </row>
    <row r="268" spans="2:8" x14ac:dyDescent="0.35">
      <c r="B268" s="92" t="str">
        <f>IFERROR(IF(Loan_Not_Paid*Values_Entered,Payment_Number,""), "")</f>
        <v/>
      </c>
      <c r="C268" s="91" t="str">
        <f>IFERROR(IF(Loan_Not_Paid*Values_Entered,Payment_Date,""), "")</f>
        <v/>
      </c>
      <c r="D268" s="108" t="str">
        <f>IFERROR(IF(Loan_Not_Paid*Values_Entered,Beginning_Balance,""), "")</f>
        <v/>
      </c>
      <c r="E268" s="108" t="str">
        <f>IFERROR(IF(Loan_Not_Paid*Values_Entered,Monthly_Payment,""), "")</f>
        <v/>
      </c>
      <c r="F268" s="108" t="str">
        <f>IFERROR(IF(Loan_Not_Paid*Values_Entered,Principal,""), "")</f>
        <v/>
      </c>
      <c r="G268" s="108" t="str">
        <f>IFERROR(IF(Loan_Not_Paid*Values_Entered,Interest,""), "")</f>
        <v/>
      </c>
      <c r="H268" s="108" t="str">
        <f>IFERROR(IF(Loan_Not_Paid*Values_Entered,Ending_Balance,""), "")</f>
        <v/>
      </c>
    </row>
    <row r="269" spans="2:8" x14ac:dyDescent="0.35">
      <c r="B269" s="92" t="str">
        <f>IFERROR(IF(Loan_Not_Paid*Values_Entered,Payment_Number,""), "")</f>
        <v/>
      </c>
      <c r="C269" s="91" t="str">
        <f>IFERROR(IF(Loan_Not_Paid*Values_Entered,Payment_Date,""), "")</f>
        <v/>
      </c>
      <c r="D269" s="108" t="str">
        <f>IFERROR(IF(Loan_Not_Paid*Values_Entered,Beginning_Balance,""), "")</f>
        <v/>
      </c>
      <c r="E269" s="108" t="str">
        <f>IFERROR(IF(Loan_Not_Paid*Values_Entered,Monthly_Payment,""), "")</f>
        <v/>
      </c>
      <c r="F269" s="108" t="str">
        <f>IFERROR(IF(Loan_Not_Paid*Values_Entered,Principal,""), "")</f>
        <v/>
      </c>
      <c r="G269" s="108" t="str">
        <f>IFERROR(IF(Loan_Not_Paid*Values_Entered,Interest,""), "")</f>
        <v/>
      </c>
      <c r="H269" s="108" t="str">
        <f>IFERROR(IF(Loan_Not_Paid*Values_Entered,Ending_Balance,""), "")</f>
        <v/>
      </c>
    </row>
    <row r="270" spans="2:8" x14ac:dyDescent="0.35">
      <c r="B270" s="92" t="str">
        <f>IFERROR(IF(Loan_Not_Paid*Values_Entered,Payment_Number,""), "")</f>
        <v/>
      </c>
      <c r="C270" s="91" t="str">
        <f>IFERROR(IF(Loan_Not_Paid*Values_Entered,Payment_Date,""), "")</f>
        <v/>
      </c>
      <c r="D270" s="108" t="str">
        <f>IFERROR(IF(Loan_Not_Paid*Values_Entered,Beginning_Balance,""), "")</f>
        <v/>
      </c>
      <c r="E270" s="108" t="str">
        <f>IFERROR(IF(Loan_Not_Paid*Values_Entered,Monthly_Payment,""), "")</f>
        <v/>
      </c>
      <c r="F270" s="108" t="str">
        <f>IFERROR(IF(Loan_Not_Paid*Values_Entered,Principal,""), "")</f>
        <v/>
      </c>
      <c r="G270" s="108" t="str">
        <f>IFERROR(IF(Loan_Not_Paid*Values_Entered,Interest,""), "")</f>
        <v/>
      </c>
      <c r="H270" s="108" t="str">
        <f>IFERROR(IF(Loan_Not_Paid*Values_Entered,Ending_Balance,""), "")</f>
        <v/>
      </c>
    </row>
    <row r="271" spans="2:8" x14ac:dyDescent="0.35">
      <c r="B271" s="92" t="str">
        <f>IFERROR(IF(Loan_Not_Paid*Values_Entered,Payment_Number,""), "")</f>
        <v/>
      </c>
      <c r="C271" s="91" t="str">
        <f>IFERROR(IF(Loan_Not_Paid*Values_Entered,Payment_Date,""), "")</f>
        <v/>
      </c>
      <c r="D271" s="108" t="str">
        <f>IFERROR(IF(Loan_Not_Paid*Values_Entered,Beginning_Balance,""), "")</f>
        <v/>
      </c>
      <c r="E271" s="108" t="str">
        <f>IFERROR(IF(Loan_Not_Paid*Values_Entered,Monthly_Payment,""), "")</f>
        <v/>
      </c>
      <c r="F271" s="108" t="str">
        <f>IFERROR(IF(Loan_Not_Paid*Values_Entered,Principal,""), "")</f>
        <v/>
      </c>
      <c r="G271" s="108" t="str">
        <f>IFERROR(IF(Loan_Not_Paid*Values_Entered,Interest,""), "")</f>
        <v/>
      </c>
      <c r="H271" s="108" t="str">
        <f>IFERROR(IF(Loan_Not_Paid*Values_Entered,Ending_Balance,""), "")</f>
        <v/>
      </c>
    </row>
    <row r="272" spans="2:8" x14ac:dyDescent="0.35">
      <c r="B272" s="92" t="str">
        <f>IFERROR(IF(Loan_Not_Paid*Values_Entered,Payment_Number,""), "")</f>
        <v/>
      </c>
      <c r="C272" s="91" t="str">
        <f>IFERROR(IF(Loan_Not_Paid*Values_Entered,Payment_Date,""), "")</f>
        <v/>
      </c>
      <c r="D272" s="108" t="str">
        <f>IFERROR(IF(Loan_Not_Paid*Values_Entered,Beginning_Balance,""), "")</f>
        <v/>
      </c>
      <c r="E272" s="108" t="str">
        <f>IFERROR(IF(Loan_Not_Paid*Values_Entered,Monthly_Payment,""), "")</f>
        <v/>
      </c>
      <c r="F272" s="108" t="str">
        <f>IFERROR(IF(Loan_Not_Paid*Values_Entered,Principal,""), "")</f>
        <v/>
      </c>
      <c r="G272" s="108" t="str">
        <f>IFERROR(IF(Loan_Not_Paid*Values_Entered,Interest,""), "")</f>
        <v/>
      </c>
      <c r="H272" s="108" t="str">
        <f>IFERROR(IF(Loan_Not_Paid*Values_Entered,Ending_Balance,""), "")</f>
        <v/>
      </c>
    </row>
    <row r="273" spans="2:8" x14ac:dyDescent="0.35">
      <c r="B273" s="92" t="str">
        <f>IFERROR(IF(Loan_Not_Paid*Values_Entered,Payment_Number,""), "")</f>
        <v/>
      </c>
      <c r="C273" s="91" t="str">
        <f>IFERROR(IF(Loan_Not_Paid*Values_Entered,Payment_Date,""), "")</f>
        <v/>
      </c>
      <c r="D273" s="108" t="str">
        <f>IFERROR(IF(Loan_Not_Paid*Values_Entered,Beginning_Balance,""), "")</f>
        <v/>
      </c>
      <c r="E273" s="108" t="str">
        <f>IFERROR(IF(Loan_Not_Paid*Values_Entered,Monthly_Payment,""), "")</f>
        <v/>
      </c>
      <c r="F273" s="108" t="str">
        <f>IFERROR(IF(Loan_Not_Paid*Values_Entered,Principal,""), "")</f>
        <v/>
      </c>
      <c r="G273" s="108" t="str">
        <f>IFERROR(IF(Loan_Not_Paid*Values_Entered,Interest,""), "")</f>
        <v/>
      </c>
      <c r="H273" s="108" t="str">
        <f>IFERROR(IF(Loan_Not_Paid*Values_Entered,Ending_Balance,""), "")</f>
        <v/>
      </c>
    </row>
    <row r="274" spans="2:8" x14ac:dyDescent="0.35">
      <c r="B274" s="92" t="str">
        <f>IFERROR(IF(Loan_Not_Paid*Values_Entered,Payment_Number,""), "")</f>
        <v/>
      </c>
      <c r="C274" s="91" t="str">
        <f>IFERROR(IF(Loan_Not_Paid*Values_Entered,Payment_Date,""), "")</f>
        <v/>
      </c>
      <c r="D274" s="108" t="str">
        <f>IFERROR(IF(Loan_Not_Paid*Values_Entered,Beginning_Balance,""), "")</f>
        <v/>
      </c>
      <c r="E274" s="108" t="str">
        <f>IFERROR(IF(Loan_Not_Paid*Values_Entered,Monthly_Payment,""), "")</f>
        <v/>
      </c>
      <c r="F274" s="108" t="str">
        <f>IFERROR(IF(Loan_Not_Paid*Values_Entered,Principal,""), "")</f>
        <v/>
      </c>
      <c r="G274" s="108" t="str">
        <f>IFERROR(IF(Loan_Not_Paid*Values_Entered,Interest,""), "")</f>
        <v/>
      </c>
      <c r="H274" s="108" t="str">
        <f>IFERROR(IF(Loan_Not_Paid*Values_Entered,Ending_Balance,""), "")</f>
        <v/>
      </c>
    </row>
    <row r="275" spans="2:8" x14ac:dyDescent="0.35">
      <c r="B275" s="92" t="str">
        <f>IFERROR(IF(Loan_Not_Paid*Values_Entered,Payment_Number,""), "")</f>
        <v/>
      </c>
      <c r="C275" s="91" t="str">
        <f>IFERROR(IF(Loan_Not_Paid*Values_Entered,Payment_Date,""), "")</f>
        <v/>
      </c>
      <c r="D275" s="108" t="str">
        <f>IFERROR(IF(Loan_Not_Paid*Values_Entered,Beginning_Balance,""), "")</f>
        <v/>
      </c>
      <c r="E275" s="108" t="str">
        <f>IFERROR(IF(Loan_Not_Paid*Values_Entered,Monthly_Payment,""), "")</f>
        <v/>
      </c>
      <c r="F275" s="108" t="str">
        <f>IFERROR(IF(Loan_Not_Paid*Values_Entered,Principal,""), "")</f>
        <v/>
      </c>
      <c r="G275" s="108" t="str">
        <f>IFERROR(IF(Loan_Not_Paid*Values_Entered,Interest,""), "")</f>
        <v/>
      </c>
      <c r="H275" s="108" t="str">
        <f>IFERROR(IF(Loan_Not_Paid*Values_Entered,Ending_Balance,""), "")</f>
        <v/>
      </c>
    </row>
    <row r="276" spans="2:8" x14ac:dyDescent="0.35">
      <c r="B276" s="92" t="str">
        <f>IFERROR(IF(Loan_Not_Paid*Values_Entered,Payment_Number,""), "")</f>
        <v/>
      </c>
      <c r="C276" s="91" t="str">
        <f>IFERROR(IF(Loan_Not_Paid*Values_Entered,Payment_Date,""), "")</f>
        <v/>
      </c>
      <c r="D276" s="108" t="str">
        <f>IFERROR(IF(Loan_Not_Paid*Values_Entered,Beginning_Balance,""), "")</f>
        <v/>
      </c>
      <c r="E276" s="108" t="str">
        <f>IFERROR(IF(Loan_Not_Paid*Values_Entered,Monthly_Payment,""), "")</f>
        <v/>
      </c>
      <c r="F276" s="108" t="str">
        <f>IFERROR(IF(Loan_Not_Paid*Values_Entered,Principal,""), "")</f>
        <v/>
      </c>
      <c r="G276" s="108" t="str">
        <f>IFERROR(IF(Loan_Not_Paid*Values_Entered,Interest,""), "")</f>
        <v/>
      </c>
      <c r="H276" s="108" t="str">
        <f>IFERROR(IF(Loan_Not_Paid*Values_Entered,Ending_Balance,""), "")</f>
        <v/>
      </c>
    </row>
    <row r="277" spans="2:8" x14ac:dyDescent="0.35">
      <c r="B277" s="92" t="str">
        <f>IFERROR(IF(Loan_Not_Paid*Values_Entered,Payment_Number,""), "")</f>
        <v/>
      </c>
      <c r="C277" s="91" t="str">
        <f>IFERROR(IF(Loan_Not_Paid*Values_Entered,Payment_Date,""), "")</f>
        <v/>
      </c>
      <c r="D277" s="108" t="str">
        <f>IFERROR(IF(Loan_Not_Paid*Values_Entered,Beginning_Balance,""), "")</f>
        <v/>
      </c>
      <c r="E277" s="108" t="str">
        <f>IFERROR(IF(Loan_Not_Paid*Values_Entered,Monthly_Payment,""), "")</f>
        <v/>
      </c>
      <c r="F277" s="108" t="str">
        <f>IFERROR(IF(Loan_Not_Paid*Values_Entered,Principal,""), "")</f>
        <v/>
      </c>
      <c r="G277" s="108" t="str">
        <f>IFERROR(IF(Loan_Not_Paid*Values_Entered,Interest,""), "")</f>
        <v/>
      </c>
      <c r="H277" s="108" t="str">
        <f>IFERROR(IF(Loan_Not_Paid*Values_Entered,Ending_Balance,""), "")</f>
        <v/>
      </c>
    </row>
    <row r="278" spans="2:8" x14ac:dyDescent="0.35">
      <c r="B278" s="92" t="str">
        <f>IFERROR(IF(Loan_Not_Paid*Values_Entered,Payment_Number,""), "")</f>
        <v/>
      </c>
      <c r="C278" s="91" t="str">
        <f>IFERROR(IF(Loan_Not_Paid*Values_Entered,Payment_Date,""), "")</f>
        <v/>
      </c>
      <c r="D278" s="108" t="str">
        <f>IFERROR(IF(Loan_Not_Paid*Values_Entered,Beginning_Balance,""), "")</f>
        <v/>
      </c>
      <c r="E278" s="108" t="str">
        <f>IFERROR(IF(Loan_Not_Paid*Values_Entered,Monthly_Payment,""), "")</f>
        <v/>
      </c>
      <c r="F278" s="108" t="str">
        <f>IFERROR(IF(Loan_Not_Paid*Values_Entered,Principal,""), "")</f>
        <v/>
      </c>
      <c r="G278" s="108" t="str">
        <f>IFERROR(IF(Loan_Not_Paid*Values_Entered,Interest,""), "")</f>
        <v/>
      </c>
      <c r="H278" s="108" t="str">
        <f>IFERROR(IF(Loan_Not_Paid*Values_Entered,Ending_Balance,""), "")</f>
        <v/>
      </c>
    </row>
    <row r="279" spans="2:8" x14ac:dyDescent="0.35">
      <c r="B279" s="92" t="str">
        <f>IFERROR(IF(Loan_Not_Paid*Values_Entered,Payment_Number,""), "")</f>
        <v/>
      </c>
      <c r="C279" s="91" t="str">
        <f>IFERROR(IF(Loan_Not_Paid*Values_Entered,Payment_Date,""), "")</f>
        <v/>
      </c>
      <c r="D279" s="108" t="str">
        <f>IFERROR(IF(Loan_Not_Paid*Values_Entered,Beginning_Balance,""), "")</f>
        <v/>
      </c>
      <c r="E279" s="108" t="str">
        <f>IFERROR(IF(Loan_Not_Paid*Values_Entered,Monthly_Payment,""), "")</f>
        <v/>
      </c>
      <c r="F279" s="108" t="str">
        <f>IFERROR(IF(Loan_Not_Paid*Values_Entered,Principal,""), "")</f>
        <v/>
      </c>
      <c r="G279" s="108" t="str">
        <f>IFERROR(IF(Loan_Not_Paid*Values_Entered,Interest,""), "")</f>
        <v/>
      </c>
      <c r="H279" s="108" t="str">
        <f>IFERROR(IF(Loan_Not_Paid*Values_Entered,Ending_Balance,""), "")</f>
        <v/>
      </c>
    </row>
    <row r="280" spans="2:8" x14ac:dyDescent="0.35">
      <c r="B280" s="92" t="str">
        <f>IFERROR(IF(Loan_Not_Paid*Values_Entered,Payment_Number,""), "")</f>
        <v/>
      </c>
      <c r="C280" s="91" t="str">
        <f>IFERROR(IF(Loan_Not_Paid*Values_Entered,Payment_Date,""), "")</f>
        <v/>
      </c>
      <c r="D280" s="108" t="str">
        <f>IFERROR(IF(Loan_Not_Paid*Values_Entered,Beginning_Balance,""), "")</f>
        <v/>
      </c>
      <c r="E280" s="108" t="str">
        <f>IFERROR(IF(Loan_Not_Paid*Values_Entered,Monthly_Payment,""), "")</f>
        <v/>
      </c>
      <c r="F280" s="108" t="str">
        <f>IFERROR(IF(Loan_Not_Paid*Values_Entered,Principal,""), "")</f>
        <v/>
      </c>
      <c r="G280" s="108" t="str">
        <f>IFERROR(IF(Loan_Not_Paid*Values_Entered,Interest,""), "")</f>
        <v/>
      </c>
      <c r="H280" s="108" t="str">
        <f>IFERROR(IF(Loan_Not_Paid*Values_Entered,Ending_Balance,""), "")</f>
        <v/>
      </c>
    </row>
    <row r="281" spans="2:8" x14ac:dyDescent="0.35">
      <c r="B281" s="92" t="str">
        <f>IFERROR(IF(Loan_Not_Paid*Values_Entered,Payment_Number,""), "")</f>
        <v/>
      </c>
      <c r="C281" s="91" t="str">
        <f>IFERROR(IF(Loan_Not_Paid*Values_Entered,Payment_Date,""), "")</f>
        <v/>
      </c>
      <c r="D281" s="108" t="str">
        <f>IFERROR(IF(Loan_Not_Paid*Values_Entered,Beginning_Balance,""), "")</f>
        <v/>
      </c>
      <c r="E281" s="108" t="str">
        <f>IFERROR(IF(Loan_Not_Paid*Values_Entered,Monthly_Payment,""), "")</f>
        <v/>
      </c>
      <c r="F281" s="108" t="str">
        <f>IFERROR(IF(Loan_Not_Paid*Values_Entered,Principal,""), "")</f>
        <v/>
      </c>
      <c r="G281" s="108" t="str">
        <f>IFERROR(IF(Loan_Not_Paid*Values_Entered,Interest,""), "")</f>
        <v/>
      </c>
      <c r="H281" s="108" t="str">
        <f>IFERROR(IF(Loan_Not_Paid*Values_Entered,Ending_Balance,""), "")</f>
        <v/>
      </c>
    </row>
    <row r="282" spans="2:8" x14ac:dyDescent="0.35">
      <c r="B282" s="92" t="str">
        <f>IFERROR(IF(Loan_Not_Paid*Values_Entered,Payment_Number,""), "")</f>
        <v/>
      </c>
      <c r="C282" s="91" t="str">
        <f>IFERROR(IF(Loan_Not_Paid*Values_Entered,Payment_Date,""), "")</f>
        <v/>
      </c>
      <c r="D282" s="108" t="str">
        <f>IFERROR(IF(Loan_Not_Paid*Values_Entered,Beginning_Balance,""), "")</f>
        <v/>
      </c>
      <c r="E282" s="108" t="str">
        <f>IFERROR(IF(Loan_Not_Paid*Values_Entered,Monthly_Payment,""), "")</f>
        <v/>
      </c>
      <c r="F282" s="108" t="str">
        <f>IFERROR(IF(Loan_Not_Paid*Values_Entered,Principal,""), "")</f>
        <v/>
      </c>
      <c r="G282" s="108" t="str">
        <f>IFERROR(IF(Loan_Not_Paid*Values_Entered,Interest,""), "")</f>
        <v/>
      </c>
      <c r="H282" s="108" t="str">
        <f>IFERROR(IF(Loan_Not_Paid*Values_Entered,Ending_Balance,""), "")</f>
        <v/>
      </c>
    </row>
    <row r="283" spans="2:8" x14ac:dyDescent="0.35">
      <c r="B283" s="92" t="str">
        <f>IFERROR(IF(Loan_Not_Paid*Values_Entered,Payment_Number,""), "")</f>
        <v/>
      </c>
      <c r="C283" s="91" t="str">
        <f>IFERROR(IF(Loan_Not_Paid*Values_Entered,Payment_Date,""), "")</f>
        <v/>
      </c>
      <c r="D283" s="108" t="str">
        <f>IFERROR(IF(Loan_Not_Paid*Values_Entered,Beginning_Balance,""), "")</f>
        <v/>
      </c>
      <c r="E283" s="108" t="str">
        <f>IFERROR(IF(Loan_Not_Paid*Values_Entered,Monthly_Payment,""), "")</f>
        <v/>
      </c>
      <c r="F283" s="108" t="str">
        <f>IFERROR(IF(Loan_Not_Paid*Values_Entered,Principal,""), "")</f>
        <v/>
      </c>
      <c r="G283" s="108" t="str">
        <f>IFERROR(IF(Loan_Not_Paid*Values_Entered,Interest,""), "")</f>
        <v/>
      </c>
      <c r="H283" s="108" t="str">
        <f>IFERROR(IF(Loan_Not_Paid*Values_Entered,Ending_Balance,""), "")</f>
        <v/>
      </c>
    </row>
    <row r="284" spans="2:8" x14ac:dyDescent="0.35">
      <c r="B284" s="92" t="str">
        <f>IFERROR(IF(Loan_Not_Paid*Values_Entered,Payment_Number,""), "")</f>
        <v/>
      </c>
      <c r="C284" s="91" t="str">
        <f>IFERROR(IF(Loan_Not_Paid*Values_Entered,Payment_Date,""), "")</f>
        <v/>
      </c>
      <c r="D284" s="108" t="str">
        <f>IFERROR(IF(Loan_Not_Paid*Values_Entered,Beginning_Balance,""), "")</f>
        <v/>
      </c>
      <c r="E284" s="108" t="str">
        <f>IFERROR(IF(Loan_Not_Paid*Values_Entered,Monthly_Payment,""), "")</f>
        <v/>
      </c>
      <c r="F284" s="108" t="str">
        <f>IFERROR(IF(Loan_Not_Paid*Values_Entered,Principal,""), "")</f>
        <v/>
      </c>
      <c r="G284" s="108" t="str">
        <f>IFERROR(IF(Loan_Not_Paid*Values_Entered,Interest,""), "")</f>
        <v/>
      </c>
      <c r="H284" s="108" t="str">
        <f>IFERROR(IF(Loan_Not_Paid*Values_Entered,Ending_Balance,""), "")</f>
        <v/>
      </c>
    </row>
    <row r="285" spans="2:8" x14ac:dyDescent="0.35">
      <c r="B285" s="92" t="str">
        <f>IFERROR(IF(Loan_Not_Paid*Values_Entered,Payment_Number,""), "")</f>
        <v/>
      </c>
      <c r="C285" s="91" t="str">
        <f>IFERROR(IF(Loan_Not_Paid*Values_Entered,Payment_Date,""), "")</f>
        <v/>
      </c>
      <c r="D285" s="108" t="str">
        <f>IFERROR(IF(Loan_Not_Paid*Values_Entered,Beginning_Balance,""), "")</f>
        <v/>
      </c>
      <c r="E285" s="108" t="str">
        <f>IFERROR(IF(Loan_Not_Paid*Values_Entered,Monthly_Payment,""), "")</f>
        <v/>
      </c>
      <c r="F285" s="108" t="str">
        <f>IFERROR(IF(Loan_Not_Paid*Values_Entered,Principal,""), "")</f>
        <v/>
      </c>
      <c r="G285" s="108" t="str">
        <f>IFERROR(IF(Loan_Not_Paid*Values_Entered,Interest,""), "")</f>
        <v/>
      </c>
      <c r="H285" s="108" t="str">
        <f>IFERROR(IF(Loan_Not_Paid*Values_Entered,Ending_Balance,""), "")</f>
        <v/>
      </c>
    </row>
    <row r="286" spans="2:8" x14ac:dyDescent="0.35">
      <c r="B286" s="92" t="str">
        <f>IFERROR(IF(Loan_Not_Paid*Values_Entered,Payment_Number,""), "")</f>
        <v/>
      </c>
      <c r="C286" s="91" t="str">
        <f>IFERROR(IF(Loan_Not_Paid*Values_Entered,Payment_Date,""), "")</f>
        <v/>
      </c>
      <c r="D286" s="108" t="str">
        <f>IFERROR(IF(Loan_Not_Paid*Values_Entered,Beginning_Balance,""), "")</f>
        <v/>
      </c>
      <c r="E286" s="108" t="str">
        <f>IFERROR(IF(Loan_Not_Paid*Values_Entered,Monthly_Payment,""), "")</f>
        <v/>
      </c>
      <c r="F286" s="108" t="str">
        <f>IFERROR(IF(Loan_Not_Paid*Values_Entered,Principal,""), "")</f>
        <v/>
      </c>
      <c r="G286" s="108" t="str">
        <f>IFERROR(IF(Loan_Not_Paid*Values_Entered,Interest,""), "")</f>
        <v/>
      </c>
      <c r="H286" s="108" t="str">
        <f>IFERROR(IF(Loan_Not_Paid*Values_Entered,Ending_Balance,""), "")</f>
        <v/>
      </c>
    </row>
    <row r="287" spans="2:8" x14ac:dyDescent="0.35">
      <c r="B287" s="92" t="str">
        <f>IFERROR(IF(Loan_Not_Paid*Values_Entered,Payment_Number,""), "")</f>
        <v/>
      </c>
      <c r="C287" s="91" t="str">
        <f>IFERROR(IF(Loan_Not_Paid*Values_Entered,Payment_Date,""), "")</f>
        <v/>
      </c>
      <c r="D287" s="108" t="str">
        <f>IFERROR(IF(Loan_Not_Paid*Values_Entered,Beginning_Balance,""), "")</f>
        <v/>
      </c>
      <c r="E287" s="108" t="str">
        <f>IFERROR(IF(Loan_Not_Paid*Values_Entered,Monthly_Payment,""), "")</f>
        <v/>
      </c>
      <c r="F287" s="108" t="str">
        <f>IFERROR(IF(Loan_Not_Paid*Values_Entered,Principal,""), "")</f>
        <v/>
      </c>
      <c r="G287" s="108" t="str">
        <f>IFERROR(IF(Loan_Not_Paid*Values_Entered,Interest,""), "")</f>
        <v/>
      </c>
      <c r="H287" s="108" t="str">
        <f>IFERROR(IF(Loan_Not_Paid*Values_Entered,Ending_Balance,""), "")</f>
        <v/>
      </c>
    </row>
    <row r="288" spans="2:8" x14ac:dyDescent="0.35">
      <c r="B288" s="92" t="str">
        <f>IFERROR(IF(Loan_Not_Paid*Values_Entered,Payment_Number,""), "")</f>
        <v/>
      </c>
      <c r="C288" s="91" t="str">
        <f>IFERROR(IF(Loan_Not_Paid*Values_Entered,Payment_Date,""), "")</f>
        <v/>
      </c>
      <c r="D288" s="108" t="str">
        <f>IFERROR(IF(Loan_Not_Paid*Values_Entered,Beginning_Balance,""), "")</f>
        <v/>
      </c>
      <c r="E288" s="108" t="str">
        <f>IFERROR(IF(Loan_Not_Paid*Values_Entered,Monthly_Payment,""), "")</f>
        <v/>
      </c>
      <c r="F288" s="108" t="str">
        <f>IFERROR(IF(Loan_Not_Paid*Values_Entered,Principal,""), "")</f>
        <v/>
      </c>
      <c r="G288" s="108" t="str">
        <f>IFERROR(IF(Loan_Not_Paid*Values_Entered,Interest,""), "")</f>
        <v/>
      </c>
      <c r="H288" s="108" t="str">
        <f>IFERROR(IF(Loan_Not_Paid*Values_Entered,Ending_Balance,""), "")</f>
        <v/>
      </c>
    </row>
    <row r="289" spans="2:8" x14ac:dyDescent="0.35">
      <c r="B289" s="92" t="str">
        <f>IFERROR(IF(Loan_Not_Paid*Values_Entered,Payment_Number,""), "")</f>
        <v/>
      </c>
      <c r="C289" s="91" t="str">
        <f>IFERROR(IF(Loan_Not_Paid*Values_Entered,Payment_Date,""), "")</f>
        <v/>
      </c>
      <c r="D289" s="108" t="str">
        <f>IFERROR(IF(Loan_Not_Paid*Values_Entered,Beginning_Balance,""), "")</f>
        <v/>
      </c>
      <c r="E289" s="108" t="str">
        <f>IFERROR(IF(Loan_Not_Paid*Values_Entered,Monthly_Payment,""), "")</f>
        <v/>
      </c>
      <c r="F289" s="108" t="str">
        <f>IFERROR(IF(Loan_Not_Paid*Values_Entered,Principal,""), "")</f>
        <v/>
      </c>
      <c r="G289" s="108" t="str">
        <f>IFERROR(IF(Loan_Not_Paid*Values_Entered,Interest,""), "")</f>
        <v/>
      </c>
      <c r="H289" s="108" t="str">
        <f>IFERROR(IF(Loan_Not_Paid*Values_Entered,Ending_Balance,""), "")</f>
        <v/>
      </c>
    </row>
    <row r="290" spans="2:8" x14ac:dyDescent="0.35">
      <c r="B290" s="92" t="str">
        <f>IFERROR(IF(Loan_Not_Paid*Values_Entered,Payment_Number,""), "")</f>
        <v/>
      </c>
      <c r="C290" s="91" t="str">
        <f>IFERROR(IF(Loan_Not_Paid*Values_Entered,Payment_Date,""), "")</f>
        <v/>
      </c>
      <c r="D290" s="108" t="str">
        <f>IFERROR(IF(Loan_Not_Paid*Values_Entered,Beginning_Balance,""), "")</f>
        <v/>
      </c>
      <c r="E290" s="108" t="str">
        <f>IFERROR(IF(Loan_Not_Paid*Values_Entered,Monthly_Payment,""), "")</f>
        <v/>
      </c>
      <c r="F290" s="108" t="str">
        <f>IFERROR(IF(Loan_Not_Paid*Values_Entered,Principal,""), "")</f>
        <v/>
      </c>
      <c r="G290" s="108" t="str">
        <f>IFERROR(IF(Loan_Not_Paid*Values_Entered,Interest,""), "")</f>
        <v/>
      </c>
      <c r="H290" s="108" t="str">
        <f>IFERROR(IF(Loan_Not_Paid*Values_Entered,Ending_Balance,""), "")</f>
        <v/>
      </c>
    </row>
    <row r="291" spans="2:8" x14ac:dyDescent="0.35">
      <c r="B291" s="92" t="str">
        <f>IFERROR(IF(Loan_Not_Paid*Values_Entered,Payment_Number,""), "")</f>
        <v/>
      </c>
      <c r="C291" s="91" t="str">
        <f>IFERROR(IF(Loan_Not_Paid*Values_Entered,Payment_Date,""), "")</f>
        <v/>
      </c>
      <c r="D291" s="108" t="str">
        <f>IFERROR(IF(Loan_Not_Paid*Values_Entered,Beginning_Balance,""), "")</f>
        <v/>
      </c>
      <c r="E291" s="108" t="str">
        <f>IFERROR(IF(Loan_Not_Paid*Values_Entered,Monthly_Payment,""), "")</f>
        <v/>
      </c>
      <c r="F291" s="108" t="str">
        <f>IFERROR(IF(Loan_Not_Paid*Values_Entered,Principal,""), "")</f>
        <v/>
      </c>
      <c r="G291" s="108" t="str">
        <f>IFERROR(IF(Loan_Not_Paid*Values_Entered,Interest,""), "")</f>
        <v/>
      </c>
      <c r="H291" s="108" t="str">
        <f>IFERROR(IF(Loan_Not_Paid*Values_Entered,Ending_Balance,""), "")</f>
        <v/>
      </c>
    </row>
    <row r="292" spans="2:8" x14ac:dyDescent="0.35">
      <c r="B292" s="92" t="str">
        <f>IFERROR(IF(Loan_Not_Paid*Values_Entered,Payment_Number,""), "")</f>
        <v/>
      </c>
      <c r="C292" s="91" t="str">
        <f>IFERROR(IF(Loan_Not_Paid*Values_Entered,Payment_Date,""), "")</f>
        <v/>
      </c>
      <c r="D292" s="108" t="str">
        <f>IFERROR(IF(Loan_Not_Paid*Values_Entered,Beginning_Balance,""), "")</f>
        <v/>
      </c>
      <c r="E292" s="108" t="str">
        <f>IFERROR(IF(Loan_Not_Paid*Values_Entered,Monthly_Payment,""), "")</f>
        <v/>
      </c>
      <c r="F292" s="108" t="str">
        <f>IFERROR(IF(Loan_Not_Paid*Values_Entered,Principal,""), "")</f>
        <v/>
      </c>
      <c r="G292" s="108" t="str">
        <f>IFERROR(IF(Loan_Not_Paid*Values_Entered,Interest,""), "")</f>
        <v/>
      </c>
      <c r="H292" s="108" t="str">
        <f>IFERROR(IF(Loan_Not_Paid*Values_Entered,Ending_Balance,""), "")</f>
        <v/>
      </c>
    </row>
    <row r="293" spans="2:8" x14ac:dyDescent="0.35">
      <c r="B293" s="92" t="str">
        <f>IFERROR(IF(Loan_Not_Paid*Values_Entered,Payment_Number,""), "")</f>
        <v/>
      </c>
      <c r="C293" s="91" t="str">
        <f>IFERROR(IF(Loan_Not_Paid*Values_Entered,Payment_Date,""), "")</f>
        <v/>
      </c>
      <c r="D293" s="108" t="str">
        <f>IFERROR(IF(Loan_Not_Paid*Values_Entered,Beginning_Balance,""), "")</f>
        <v/>
      </c>
      <c r="E293" s="108" t="str">
        <f>IFERROR(IF(Loan_Not_Paid*Values_Entered,Monthly_Payment,""), "")</f>
        <v/>
      </c>
      <c r="F293" s="108" t="str">
        <f>IFERROR(IF(Loan_Not_Paid*Values_Entered,Principal,""), "")</f>
        <v/>
      </c>
      <c r="G293" s="108" t="str">
        <f>IFERROR(IF(Loan_Not_Paid*Values_Entered,Interest,""), "")</f>
        <v/>
      </c>
      <c r="H293" s="108" t="str">
        <f>IFERROR(IF(Loan_Not_Paid*Values_Entered,Ending_Balance,""), "")</f>
        <v/>
      </c>
    </row>
    <row r="294" spans="2:8" x14ac:dyDescent="0.35">
      <c r="B294" s="92" t="str">
        <f>IFERROR(IF(Loan_Not_Paid*Values_Entered,Payment_Number,""), "")</f>
        <v/>
      </c>
      <c r="C294" s="91" t="str">
        <f>IFERROR(IF(Loan_Not_Paid*Values_Entered,Payment_Date,""), "")</f>
        <v/>
      </c>
      <c r="D294" s="108" t="str">
        <f>IFERROR(IF(Loan_Not_Paid*Values_Entered,Beginning_Balance,""), "")</f>
        <v/>
      </c>
      <c r="E294" s="108" t="str">
        <f>IFERROR(IF(Loan_Not_Paid*Values_Entered,Monthly_Payment,""), "")</f>
        <v/>
      </c>
      <c r="F294" s="108" t="str">
        <f>IFERROR(IF(Loan_Not_Paid*Values_Entered,Principal,""), "")</f>
        <v/>
      </c>
      <c r="G294" s="108" t="str">
        <f>IFERROR(IF(Loan_Not_Paid*Values_Entered,Interest,""), "")</f>
        <v/>
      </c>
      <c r="H294" s="108" t="str">
        <f>IFERROR(IF(Loan_Not_Paid*Values_Entered,Ending_Balance,""), "")</f>
        <v/>
      </c>
    </row>
    <row r="295" spans="2:8" x14ac:dyDescent="0.35">
      <c r="B295" s="92" t="str">
        <f>IFERROR(IF(Loan_Not_Paid*Values_Entered,Payment_Number,""), "")</f>
        <v/>
      </c>
      <c r="C295" s="91" t="str">
        <f>IFERROR(IF(Loan_Not_Paid*Values_Entered,Payment_Date,""), "")</f>
        <v/>
      </c>
      <c r="D295" s="108" t="str">
        <f>IFERROR(IF(Loan_Not_Paid*Values_Entered,Beginning_Balance,""), "")</f>
        <v/>
      </c>
      <c r="E295" s="108" t="str">
        <f>IFERROR(IF(Loan_Not_Paid*Values_Entered,Monthly_Payment,""), "")</f>
        <v/>
      </c>
      <c r="F295" s="108" t="str">
        <f>IFERROR(IF(Loan_Not_Paid*Values_Entered,Principal,""), "")</f>
        <v/>
      </c>
      <c r="G295" s="108" t="str">
        <f>IFERROR(IF(Loan_Not_Paid*Values_Entered,Interest,""), "")</f>
        <v/>
      </c>
      <c r="H295" s="108" t="str">
        <f>IFERROR(IF(Loan_Not_Paid*Values_Entered,Ending_Balance,""), "")</f>
        <v/>
      </c>
    </row>
    <row r="296" spans="2:8" x14ac:dyDescent="0.35">
      <c r="B296" s="92" t="str">
        <f>IFERROR(IF(Loan_Not_Paid*Values_Entered,Payment_Number,""), "")</f>
        <v/>
      </c>
      <c r="C296" s="91" t="str">
        <f>IFERROR(IF(Loan_Not_Paid*Values_Entered,Payment_Date,""), "")</f>
        <v/>
      </c>
      <c r="D296" s="108" t="str">
        <f>IFERROR(IF(Loan_Not_Paid*Values_Entered,Beginning_Balance,""), "")</f>
        <v/>
      </c>
      <c r="E296" s="108" t="str">
        <f>IFERROR(IF(Loan_Not_Paid*Values_Entered,Monthly_Payment,""), "")</f>
        <v/>
      </c>
      <c r="F296" s="108" t="str">
        <f>IFERROR(IF(Loan_Not_Paid*Values_Entered,Principal,""), "")</f>
        <v/>
      </c>
      <c r="G296" s="108" t="str">
        <f>IFERROR(IF(Loan_Not_Paid*Values_Entered,Interest,""), "")</f>
        <v/>
      </c>
      <c r="H296" s="108" t="str">
        <f>IFERROR(IF(Loan_Not_Paid*Values_Entered,Ending_Balance,""), "")</f>
        <v/>
      </c>
    </row>
    <row r="297" spans="2:8" x14ac:dyDescent="0.35">
      <c r="B297" s="92" t="str">
        <f>IFERROR(IF(Loan_Not_Paid*Values_Entered,Payment_Number,""), "")</f>
        <v/>
      </c>
      <c r="C297" s="91" t="str">
        <f>IFERROR(IF(Loan_Not_Paid*Values_Entered,Payment_Date,""), "")</f>
        <v/>
      </c>
      <c r="D297" s="108" t="str">
        <f>IFERROR(IF(Loan_Not_Paid*Values_Entered,Beginning_Balance,""), "")</f>
        <v/>
      </c>
      <c r="E297" s="108" t="str">
        <f>IFERROR(IF(Loan_Not_Paid*Values_Entered,Monthly_Payment,""), "")</f>
        <v/>
      </c>
      <c r="F297" s="108" t="str">
        <f>IFERROR(IF(Loan_Not_Paid*Values_Entered,Principal,""), "")</f>
        <v/>
      </c>
      <c r="G297" s="108" t="str">
        <f>IFERROR(IF(Loan_Not_Paid*Values_Entered,Interest,""), "")</f>
        <v/>
      </c>
      <c r="H297" s="108" t="str">
        <f>IFERROR(IF(Loan_Not_Paid*Values_Entered,Ending_Balance,""), "")</f>
        <v/>
      </c>
    </row>
    <row r="298" spans="2:8" x14ac:dyDescent="0.35">
      <c r="B298" s="92" t="str">
        <f>IFERROR(IF(Loan_Not_Paid*Values_Entered,Payment_Number,""), "")</f>
        <v/>
      </c>
      <c r="C298" s="91" t="str">
        <f>IFERROR(IF(Loan_Not_Paid*Values_Entered,Payment_Date,""), "")</f>
        <v/>
      </c>
      <c r="D298" s="108" t="str">
        <f>IFERROR(IF(Loan_Not_Paid*Values_Entered,Beginning_Balance,""), "")</f>
        <v/>
      </c>
      <c r="E298" s="108" t="str">
        <f>IFERROR(IF(Loan_Not_Paid*Values_Entered,Monthly_Payment,""), "")</f>
        <v/>
      </c>
      <c r="F298" s="108" t="str">
        <f>IFERROR(IF(Loan_Not_Paid*Values_Entered,Principal,""), "")</f>
        <v/>
      </c>
      <c r="G298" s="108" t="str">
        <f>IFERROR(IF(Loan_Not_Paid*Values_Entered,Interest,""), "")</f>
        <v/>
      </c>
      <c r="H298" s="108" t="str">
        <f>IFERROR(IF(Loan_Not_Paid*Values_Entered,Ending_Balance,""), "")</f>
        <v/>
      </c>
    </row>
    <row r="299" spans="2:8" x14ac:dyDescent="0.35">
      <c r="B299" s="92" t="str">
        <f>IFERROR(IF(Loan_Not_Paid*Values_Entered,Payment_Number,""), "")</f>
        <v/>
      </c>
      <c r="C299" s="91" t="str">
        <f>IFERROR(IF(Loan_Not_Paid*Values_Entered,Payment_Date,""), "")</f>
        <v/>
      </c>
      <c r="D299" s="108" t="str">
        <f>IFERROR(IF(Loan_Not_Paid*Values_Entered,Beginning_Balance,""), "")</f>
        <v/>
      </c>
      <c r="E299" s="108" t="str">
        <f>IFERROR(IF(Loan_Not_Paid*Values_Entered,Monthly_Payment,""), "")</f>
        <v/>
      </c>
      <c r="F299" s="108" t="str">
        <f>IFERROR(IF(Loan_Not_Paid*Values_Entered,Principal,""), "")</f>
        <v/>
      </c>
      <c r="G299" s="108" t="str">
        <f>IFERROR(IF(Loan_Not_Paid*Values_Entered,Interest,""), "")</f>
        <v/>
      </c>
      <c r="H299" s="108" t="str">
        <f>IFERROR(IF(Loan_Not_Paid*Values_Entered,Ending_Balance,""), "")</f>
        <v/>
      </c>
    </row>
    <row r="300" spans="2:8" x14ac:dyDescent="0.35">
      <c r="B300" s="92" t="str">
        <f>IFERROR(IF(Loan_Not_Paid*Values_Entered,Payment_Number,""), "")</f>
        <v/>
      </c>
      <c r="C300" s="91" t="str">
        <f>IFERROR(IF(Loan_Not_Paid*Values_Entered,Payment_Date,""), "")</f>
        <v/>
      </c>
      <c r="D300" s="108" t="str">
        <f>IFERROR(IF(Loan_Not_Paid*Values_Entered,Beginning_Balance,""), "")</f>
        <v/>
      </c>
      <c r="E300" s="108" t="str">
        <f>IFERROR(IF(Loan_Not_Paid*Values_Entered,Monthly_Payment,""), "")</f>
        <v/>
      </c>
      <c r="F300" s="108" t="str">
        <f>IFERROR(IF(Loan_Not_Paid*Values_Entered,Principal,""), "")</f>
        <v/>
      </c>
      <c r="G300" s="108" t="str">
        <f>IFERROR(IF(Loan_Not_Paid*Values_Entered,Interest,""), "")</f>
        <v/>
      </c>
      <c r="H300" s="108" t="str">
        <f>IFERROR(IF(Loan_Not_Paid*Values_Entered,Ending_Balance,""), "")</f>
        <v/>
      </c>
    </row>
    <row r="301" spans="2:8" x14ac:dyDescent="0.35">
      <c r="B301" s="92" t="str">
        <f>IFERROR(IF(Loan_Not_Paid*Values_Entered,Payment_Number,""), "")</f>
        <v/>
      </c>
      <c r="C301" s="91" t="str">
        <f>IFERROR(IF(Loan_Not_Paid*Values_Entered,Payment_Date,""), "")</f>
        <v/>
      </c>
      <c r="D301" s="108" t="str">
        <f>IFERROR(IF(Loan_Not_Paid*Values_Entered,Beginning_Balance,""), "")</f>
        <v/>
      </c>
      <c r="E301" s="108" t="str">
        <f>IFERROR(IF(Loan_Not_Paid*Values_Entered,Monthly_Payment,""), "")</f>
        <v/>
      </c>
      <c r="F301" s="108" t="str">
        <f>IFERROR(IF(Loan_Not_Paid*Values_Entered,Principal,""), "")</f>
        <v/>
      </c>
      <c r="G301" s="108" t="str">
        <f>IFERROR(IF(Loan_Not_Paid*Values_Entered,Interest,""), "")</f>
        <v/>
      </c>
      <c r="H301" s="108" t="str">
        <f>IFERROR(IF(Loan_Not_Paid*Values_Entered,Ending_Balance,""), "")</f>
        <v/>
      </c>
    </row>
    <row r="302" spans="2:8" x14ac:dyDescent="0.35">
      <c r="B302" s="92" t="str">
        <f>IFERROR(IF(Loan_Not_Paid*Values_Entered,Payment_Number,""), "")</f>
        <v/>
      </c>
      <c r="C302" s="91" t="str">
        <f>IFERROR(IF(Loan_Not_Paid*Values_Entered,Payment_Date,""), "")</f>
        <v/>
      </c>
      <c r="D302" s="108" t="str">
        <f>IFERROR(IF(Loan_Not_Paid*Values_Entered,Beginning_Balance,""), "")</f>
        <v/>
      </c>
      <c r="E302" s="108" t="str">
        <f>IFERROR(IF(Loan_Not_Paid*Values_Entered,Monthly_Payment,""), "")</f>
        <v/>
      </c>
      <c r="F302" s="108" t="str">
        <f>IFERROR(IF(Loan_Not_Paid*Values_Entered,Principal,""), "")</f>
        <v/>
      </c>
      <c r="G302" s="108" t="str">
        <f>IFERROR(IF(Loan_Not_Paid*Values_Entered,Interest,""), "")</f>
        <v/>
      </c>
      <c r="H302" s="108" t="str">
        <f>IFERROR(IF(Loan_Not_Paid*Values_Entered,Ending_Balance,""), "")</f>
        <v/>
      </c>
    </row>
    <row r="303" spans="2:8" x14ac:dyDescent="0.35">
      <c r="B303" s="92" t="str">
        <f>IFERROR(IF(Loan_Not_Paid*Values_Entered,Payment_Number,""), "")</f>
        <v/>
      </c>
      <c r="C303" s="91" t="str">
        <f>IFERROR(IF(Loan_Not_Paid*Values_Entered,Payment_Date,""), "")</f>
        <v/>
      </c>
      <c r="D303" s="108" t="str">
        <f>IFERROR(IF(Loan_Not_Paid*Values_Entered,Beginning_Balance,""), "")</f>
        <v/>
      </c>
      <c r="E303" s="108" t="str">
        <f>IFERROR(IF(Loan_Not_Paid*Values_Entered,Monthly_Payment,""), "")</f>
        <v/>
      </c>
      <c r="F303" s="108" t="str">
        <f>IFERROR(IF(Loan_Not_Paid*Values_Entered,Principal,""), "")</f>
        <v/>
      </c>
      <c r="G303" s="108" t="str">
        <f>IFERROR(IF(Loan_Not_Paid*Values_Entered,Interest,""), "")</f>
        <v/>
      </c>
      <c r="H303" s="108" t="str">
        <f>IFERROR(IF(Loan_Not_Paid*Values_Entered,Ending_Balance,""), "")</f>
        <v/>
      </c>
    </row>
    <row r="304" spans="2:8" x14ac:dyDescent="0.35">
      <c r="B304" s="92" t="str">
        <f>IFERROR(IF(Loan_Not_Paid*Values_Entered,Payment_Number,""), "")</f>
        <v/>
      </c>
      <c r="C304" s="91" t="str">
        <f>IFERROR(IF(Loan_Not_Paid*Values_Entered,Payment_Date,""), "")</f>
        <v/>
      </c>
      <c r="D304" s="108" t="str">
        <f>IFERROR(IF(Loan_Not_Paid*Values_Entered,Beginning_Balance,""), "")</f>
        <v/>
      </c>
      <c r="E304" s="108" t="str">
        <f>IFERROR(IF(Loan_Not_Paid*Values_Entered,Monthly_Payment,""), "")</f>
        <v/>
      </c>
      <c r="F304" s="108" t="str">
        <f>IFERROR(IF(Loan_Not_Paid*Values_Entered,Principal,""), "")</f>
        <v/>
      </c>
      <c r="G304" s="108" t="str">
        <f>IFERROR(IF(Loan_Not_Paid*Values_Entered,Interest,""), "")</f>
        <v/>
      </c>
      <c r="H304" s="108" t="str">
        <f>IFERROR(IF(Loan_Not_Paid*Values_Entered,Ending_Balance,""), "")</f>
        <v/>
      </c>
    </row>
    <row r="305" spans="2:8" x14ac:dyDescent="0.35">
      <c r="B305" s="92" t="str">
        <f>IFERROR(IF(Loan_Not_Paid*Values_Entered,Payment_Number,""), "")</f>
        <v/>
      </c>
      <c r="C305" s="91" t="str">
        <f>IFERROR(IF(Loan_Not_Paid*Values_Entered,Payment_Date,""), "")</f>
        <v/>
      </c>
      <c r="D305" s="108" t="str">
        <f>IFERROR(IF(Loan_Not_Paid*Values_Entered,Beginning_Balance,""), "")</f>
        <v/>
      </c>
      <c r="E305" s="108" t="str">
        <f>IFERROR(IF(Loan_Not_Paid*Values_Entered,Monthly_Payment,""), "")</f>
        <v/>
      </c>
      <c r="F305" s="108" t="str">
        <f>IFERROR(IF(Loan_Not_Paid*Values_Entered,Principal,""), "")</f>
        <v/>
      </c>
      <c r="G305" s="108" t="str">
        <f>IFERROR(IF(Loan_Not_Paid*Values_Entered,Interest,""), "")</f>
        <v/>
      </c>
      <c r="H305" s="108" t="str">
        <f>IFERROR(IF(Loan_Not_Paid*Values_Entered,Ending_Balance,""), "")</f>
        <v/>
      </c>
    </row>
    <row r="306" spans="2:8" x14ac:dyDescent="0.35">
      <c r="B306" s="92" t="str">
        <f>IFERROR(IF(Loan_Not_Paid*Values_Entered,Payment_Number,""), "")</f>
        <v/>
      </c>
      <c r="C306" s="91" t="str">
        <f>IFERROR(IF(Loan_Not_Paid*Values_Entered,Payment_Date,""), "")</f>
        <v/>
      </c>
      <c r="D306" s="108" t="str">
        <f>IFERROR(IF(Loan_Not_Paid*Values_Entered,Beginning_Balance,""), "")</f>
        <v/>
      </c>
      <c r="E306" s="108" t="str">
        <f>IFERROR(IF(Loan_Not_Paid*Values_Entered,Monthly_Payment,""), "")</f>
        <v/>
      </c>
      <c r="F306" s="108" t="str">
        <f>IFERROR(IF(Loan_Not_Paid*Values_Entered,Principal,""), "")</f>
        <v/>
      </c>
      <c r="G306" s="108" t="str">
        <f>IFERROR(IF(Loan_Not_Paid*Values_Entered,Interest,""), "")</f>
        <v/>
      </c>
      <c r="H306" s="108" t="str">
        <f>IFERROR(IF(Loan_Not_Paid*Values_Entered,Ending_Balance,""), "")</f>
        <v/>
      </c>
    </row>
    <row r="307" spans="2:8" x14ac:dyDescent="0.35">
      <c r="B307" s="92" t="str">
        <f>IFERROR(IF(Loan_Not_Paid*Values_Entered,Payment_Number,""), "")</f>
        <v/>
      </c>
      <c r="C307" s="91" t="str">
        <f>IFERROR(IF(Loan_Not_Paid*Values_Entered,Payment_Date,""), "")</f>
        <v/>
      </c>
      <c r="D307" s="108" t="str">
        <f>IFERROR(IF(Loan_Not_Paid*Values_Entered,Beginning_Balance,""), "")</f>
        <v/>
      </c>
      <c r="E307" s="108" t="str">
        <f>IFERROR(IF(Loan_Not_Paid*Values_Entered,Monthly_Payment,""), "")</f>
        <v/>
      </c>
      <c r="F307" s="108" t="str">
        <f>IFERROR(IF(Loan_Not_Paid*Values_Entered,Principal,""), "")</f>
        <v/>
      </c>
      <c r="G307" s="108" t="str">
        <f>IFERROR(IF(Loan_Not_Paid*Values_Entered,Interest,""), "")</f>
        <v/>
      </c>
      <c r="H307" s="108" t="str">
        <f>IFERROR(IF(Loan_Not_Paid*Values_Entered,Ending_Balance,""), "")</f>
        <v/>
      </c>
    </row>
    <row r="308" spans="2:8" x14ac:dyDescent="0.35">
      <c r="B308" s="92" t="str">
        <f>IFERROR(IF(Loan_Not_Paid*Values_Entered,Payment_Number,""), "")</f>
        <v/>
      </c>
      <c r="C308" s="91" t="str">
        <f>IFERROR(IF(Loan_Not_Paid*Values_Entered,Payment_Date,""), "")</f>
        <v/>
      </c>
      <c r="D308" s="108" t="str">
        <f>IFERROR(IF(Loan_Not_Paid*Values_Entered,Beginning_Balance,""), "")</f>
        <v/>
      </c>
      <c r="E308" s="108" t="str">
        <f>IFERROR(IF(Loan_Not_Paid*Values_Entered,Monthly_Payment,""), "")</f>
        <v/>
      </c>
      <c r="F308" s="108" t="str">
        <f>IFERROR(IF(Loan_Not_Paid*Values_Entered,Principal,""), "")</f>
        <v/>
      </c>
      <c r="G308" s="108" t="str">
        <f>IFERROR(IF(Loan_Not_Paid*Values_Entered,Interest,""), "")</f>
        <v/>
      </c>
      <c r="H308" s="108" t="str">
        <f>IFERROR(IF(Loan_Not_Paid*Values_Entered,Ending_Balance,""), "")</f>
        <v/>
      </c>
    </row>
    <row r="309" spans="2:8" x14ac:dyDescent="0.35">
      <c r="B309" s="92" t="str">
        <f>IFERROR(IF(Loan_Not_Paid*Values_Entered,Payment_Number,""), "")</f>
        <v/>
      </c>
      <c r="C309" s="91" t="str">
        <f>IFERROR(IF(Loan_Not_Paid*Values_Entered,Payment_Date,""), "")</f>
        <v/>
      </c>
      <c r="D309" s="108" t="str">
        <f>IFERROR(IF(Loan_Not_Paid*Values_Entered,Beginning_Balance,""), "")</f>
        <v/>
      </c>
      <c r="E309" s="108" t="str">
        <f>IFERROR(IF(Loan_Not_Paid*Values_Entered,Monthly_Payment,""), "")</f>
        <v/>
      </c>
      <c r="F309" s="108" t="str">
        <f>IFERROR(IF(Loan_Not_Paid*Values_Entered,Principal,""), "")</f>
        <v/>
      </c>
      <c r="G309" s="108" t="str">
        <f>IFERROR(IF(Loan_Not_Paid*Values_Entered,Interest,""), "")</f>
        <v/>
      </c>
      <c r="H309" s="108" t="str">
        <f>IFERROR(IF(Loan_Not_Paid*Values_Entered,Ending_Balance,""), "")</f>
        <v/>
      </c>
    </row>
    <row r="310" spans="2:8" x14ac:dyDescent="0.35">
      <c r="B310" s="92" t="str">
        <f>IFERROR(IF(Loan_Not_Paid*Values_Entered,Payment_Number,""), "")</f>
        <v/>
      </c>
      <c r="C310" s="91" t="str">
        <f>IFERROR(IF(Loan_Not_Paid*Values_Entered,Payment_Date,""), "")</f>
        <v/>
      </c>
      <c r="D310" s="108" t="str">
        <f>IFERROR(IF(Loan_Not_Paid*Values_Entered,Beginning_Balance,""), "")</f>
        <v/>
      </c>
      <c r="E310" s="108" t="str">
        <f>IFERROR(IF(Loan_Not_Paid*Values_Entered,Monthly_Payment,""), "")</f>
        <v/>
      </c>
      <c r="F310" s="108" t="str">
        <f>IFERROR(IF(Loan_Not_Paid*Values_Entered,Principal,""), "")</f>
        <v/>
      </c>
      <c r="G310" s="108" t="str">
        <f>IFERROR(IF(Loan_Not_Paid*Values_Entered,Interest,""), "")</f>
        <v/>
      </c>
      <c r="H310" s="108" t="str">
        <f>IFERROR(IF(Loan_Not_Paid*Values_Entered,Ending_Balance,""), "")</f>
        <v/>
      </c>
    </row>
    <row r="311" spans="2:8" x14ac:dyDescent="0.35">
      <c r="B311" s="92" t="str">
        <f>IFERROR(IF(Loan_Not_Paid*Values_Entered,Payment_Number,""), "")</f>
        <v/>
      </c>
      <c r="C311" s="91" t="str">
        <f>IFERROR(IF(Loan_Not_Paid*Values_Entered,Payment_Date,""), "")</f>
        <v/>
      </c>
      <c r="D311" s="108" t="str">
        <f>IFERROR(IF(Loan_Not_Paid*Values_Entered,Beginning_Balance,""), "")</f>
        <v/>
      </c>
      <c r="E311" s="108" t="str">
        <f>IFERROR(IF(Loan_Not_Paid*Values_Entered,Monthly_Payment,""), "")</f>
        <v/>
      </c>
      <c r="F311" s="108" t="str">
        <f>IFERROR(IF(Loan_Not_Paid*Values_Entered,Principal,""), "")</f>
        <v/>
      </c>
      <c r="G311" s="108" t="str">
        <f>IFERROR(IF(Loan_Not_Paid*Values_Entered,Interest,""), "")</f>
        <v/>
      </c>
      <c r="H311" s="108" t="str">
        <f>IFERROR(IF(Loan_Not_Paid*Values_Entered,Ending_Balance,""), "")</f>
        <v/>
      </c>
    </row>
    <row r="312" spans="2:8" x14ac:dyDescent="0.35">
      <c r="B312" s="92" t="str">
        <f>IFERROR(IF(Loan_Not_Paid*Values_Entered,Payment_Number,""), "")</f>
        <v/>
      </c>
      <c r="C312" s="91" t="str">
        <f>IFERROR(IF(Loan_Not_Paid*Values_Entered,Payment_Date,""), "")</f>
        <v/>
      </c>
      <c r="D312" s="108" t="str">
        <f>IFERROR(IF(Loan_Not_Paid*Values_Entered,Beginning_Balance,""), "")</f>
        <v/>
      </c>
      <c r="E312" s="108" t="str">
        <f>IFERROR(IF(Loan_Not_Paid*Values_Entered,Monthly_Payment,""), "")</f>
        <v/>
      </c>
      <c r="F312" s="108" t="str">
        <f>IFERROR(IF(Loan_Not_Paid*Values_Entered,Principal,""), "")</f>
        <v/>
      </c>
      <c r="G312" s="108" t="str">
        <f>IFERROR(IF(Loan_Not_Paid*Values_Entered,Interest,""), "")</f>
        <v/>
      </c>
      <c r="H312" s="108" t="str">
        <f>IFERROR(IF(Loan_Not_Paid*Values_Entered,Ending_Balance,""), "")</f>
        <v/>
      </c>
    </row>
    <row r="313" spans="2:8" x14ac:dyDescent="0.35">
      <c r="B313" s="92" t="str">
        <f>IFERROR(IF(Loan_Not_Paid*Values_Entered,Payment_Number,""), "")</f>
        <v/>
      </c>
      <c r="C313" s="91" t="str">
        <f>IFERROR(IF(Loan_Not_Paid*Values_Entered,Payment_Date,""), "")</f>
        <v/>
      </c>
      <c r="D313" s="108" t="str">
        <f>IFERROR(IF(Loan_Not_Paid*Values_Entered,Beginning_Balance,""), "")</f>
        <v/>
      </c>
      <c r="E313" s="108" t="str">
        <f>IFERROR(IF(Loan_Not_Paid*Values_Entered,Monthly_Payment,""), "")</f>
        <v/>
      </c>
      <c r="F313" s="108" t="str">
        <f>IFERROR(IF(Loan_Not_Paid*Values_Entered,Principal,""), "")</f>
        <v/>
      </c>
      <c r="G313" s="108" t="str">
        <f>IFERROR(IF(Loan_Not_Paid*Values_Entered,Interest,""), "")</f>
        <v/>
      </c>
      <c r="H313" s="108" t="str">
        <f>IFERROR(IF(Loan_Not_Paid*Values_Entered,Ending_Balance,""), "")</f>
        <v/>
      </c>
    </row>
    <row r="314" spans="2:8" x14ac:dyDescent="0.35">
      <c r="B314" s="92" t="str">
        <f>IFERROR(IF(Loan_Not_Paid*Values_Entered,Payment_Number,""), "")</f>
        <v/>
      </c>
      <c r="C314" s="91" t="str">
        <f>IFERROR(IF(Loan_Not_Paid*Values_Entered,Payment_Date,""), "")</f>
        <v/>
      </c>
      <c r="D314" s="108" t="str">
        <f>IFERROR(IF(Loan_Not_Paid*Values_Entered,Beginning_Balance,""), "")</f>
        <v/>
      </c>
      <c r="E314" s="108" t="str">
        <f>IFERROR(IF(Loan_Not_Paid*Values_Entered,Monthly_Payment,""), "")</f>
        <v/>
      </c>
      <c r="F314" s="108" t="str">
        <f>IFERROR(IF(Loan_Not_Paid*Values_Entered,Principal,""), "")</f>
        <v/>
      </c>
      <c r="G314" s="108" t="str">
        <f>IFERROR(IF(Loan_Not_Paid*Values_Entered,Interest,""), "")</f>
        <v/>
      </c>
      <c r="H314" s="108" t="str">
        <f>IFERROR(IF(Loan_Not_Paid*Values_Entered,Ending_Balance,""), "")</f>
        <v/>
      </c>
    </row>
    <row r="315" spans="2:8" x14ac:dyDescent="0.35">
      <c r="B315" s="92" t="str">
        <f>IFERROR(IF(Loan_Not_Paid*Values_Entered,Payment_Number,""), "")</f>
        <v/>
      </c>
      <c r="C315" s="91" t="str">
        <f>IFERROR(IF(Loan_Not_Paid*Values_Entered,Payment_Date,""), "")</f>
        <v/>
      </c>
      <c r="D315" s="108" t="str">
        <f>IFERROR(IF(Loan_Not_Paid*Values_Entered,Beginning_Balance,""), "")</f>
        <v/>
      </c>
      <c r="E315" s="108" t="str">
        <f>IFERROR(IF(Loan_Not_Paid*Values_Entered,Monthly_Payment,""), "")</f>
        <v/>
      </c>
      <c r="F315" s="108" t="str">
        <f>IFERROR(IF(Loan_Not_Paid*Values_Entered,Principal,""), "")</f>
        <v/>
      </c>
      <c r="G315" s="108" t="str">
        <f>IFERROR(IF(Loan_Not_Paid*Values_Entered,Interest,""), "")</f>
        <v/>
      </c>
      <c r="H315" s="108" t="str">
        <f>IFERROR(IF(Loan_Not_Paid*Values_Entered,Ending_Balance,""), "")</f>
        <v/>
      </c>
    </row>
    <row r="316" spans="2:8" x14ac:dyDescent="0.35">
      <c r="B316" s="92" t="str">
        <f>IFERROR(IF(Loan_Not_Paid*Values_Entered,Payment_Number,""), "")</f>
        <v/>
      </c>
      <c r="C316" s="91" t="str">
        <f>IFERROR(IF(Loan_Not_Paid*Values_Entered,Payment_Date,""), "")</f>
        <v/>
      </c>
      <c r="D316" s="108" t="str">
        <f>IFERROR(IF(Loan_Not_Paid*Values_Entered,Beginning_Balance,""), "")</f>
        <v/>
      </c>
      <c r="E316" s="108" t="str">
        <f>IFERROR(IF(Loan_Not_Paid*Values_Entered,Monthly_Payment,""), "")</f>
        <v/>
      </c>
      <c r="F316" s="108" t="str">
        <f>IFERROR(IF(Loan_Not_Paid*Values_Entered,Principal,""), "")</f>
        <v/>
      </c>
      <c r="G316" s="108" t="str">
        <f>IFERROR(IF(Loan_Not_Paid*Values_Entered,Interest,""), "")</f>
        <v/>
      </c>
      <c r="H316" s="108" t="str">
        <f>IFERROR(IF(Loan_Not_Paid*Values_Entered,Ending_Balance,""), "")</f>
        <v/>
      </c>
    </row>
    <row r="317" spans="2:8" x14ac:dyDescent="0.35">
      <c r="B317" s="92" t="str">
        <f>IFERROR(IF(Loan_Not_Paid*Values_Entered,Payment_Number,""), "")</f>
        <v/>
      </c>
      <c r="C317" s="91" t="str">
        <f>IFERROR(IF(Loan_Not_Paid*Values_Entered,Payment_Date,""), "")</f>
        <v/>
      </c>
      <c r="D317" s="108" t="str">
        <f>IFERROR(IF(Loan_Not_Paid*Values_Entered,Beginning_Balance,""), "")</f>
        <v/>
      </c>
      <c r="E317" s="108" t="str">
        <f>IFERROR(IF(Loan_Not_Paid*Values_Entered,Monthly_Payment,""), "")</f>
        <v/>
      </c>
      <c r="F317" s="108" t="str">
        <f>IFERROR(IF(Loan_Not_Paid*Values_Entered,Principal,""), "")</f>
        <v/>
      </c>
      <c r="G317" s="108" t="str">
        <f>IFERROR(IF(Loan_Not_Paid*Values_Entered,Interest,""), "")</f>
        <v/>
      </c>
      <c r="H317" s="108" t="str">
        <f>IFERROR(IF(Loan_Not_Paid*Values_Entered,Ending_Balance,""), "")</f>
        <v/>
      </c>
    </row>
    <row r="318" spans="2:8" x14ac:dyDescent="0.35">
      <c r="B318" s="92" t="str">
        <f>IFERROR(IF(Loan_Not_Paid*Values_Entered,Payment_Number,""), "")</f>
        <v/>
      </c>
      <c r="C318" s="91" t="str">
        <f>IFERROR(IF(Loan_Not_Paid*Values_Entered,Payment_Date,""), "")</f>
        <v/>
      </c>
      <c r="D318" s="108" t="str">
        <f>IFERROR(IF(Loan_Not_Paid*Values_Entered,Beginning_Balance,""), "")</f>
        <v/>
      </c>
      <c r="E318" s="108" t="str">
        <f>IFERROR(IF(Loan_Not_Paid*Values_Entered,Monthly_Payment,""), "")</f>
        <v/>
      </c>
      <c r="F318" s="108" t="str">
        <f>IFERROR(IF(Loan_Not_Paid*Values_Entered,Principal,""), "")</f>
        <v/>
      </c>
      <c r="G318" s="108" t="str">
        <f>IFERROR(IF(Loan_Not_Paid*Values_Entered,Interest,""), "")</f>
        <v/>
      </c>
      <c r="H318" s="108" t="str">
        <f>IFERROR(IF(Loan_Not_Paid*Values_Entered,Ending_Balance,""), "")</f>
        <v/>
      </c>
    </row>
    <row r="319" spans="2:8" x14ac:dyDescent="0.35">
      <c r="B319" s="92" t="str">
        <f>IFERROR(IF(Loan_Not_Paid*Values_Entered,Payment_Number,""), "")</f>
        <v/>
      </c>
      <c r="C319" s="91" t="str">
        <f>IFERROR(IF(Loan_Not_Paid*Values_Entered,Payment_Date,""), "")</f>
        <v/>
      </c>
      <c r="D319" s="108" t="str">
        <f>IFERROR(IF(Loan_Not_Paid*Values_Entered,Beginning_Balance,""), "")</f>
        <v/>
      </c>
      <c r="E319" s="108" t="str">
        <f>IFERROR(IF(Loan_Not_Paid*Values_Entered,Monthly_Payment,""), "")</f>
        <v/>
      </c>
      <c r="F319" s="108" t="str">
        <f>IFERROR(IF(Loan_Not_Paid*Values_Entered,Principal,""), "")</f>
        <v/>
      </c>
      <c r="G319" s="108" t="str">
        <f>IFERROR(IF(Loan_Not_Paid*Values_Entered,Interest,""), "")</f>
        <v/>
      </c>
      <c r="H319" s="108" t="str">
        <f>IFERROR(IF(Loan_Not_Paid*Values_Entered,Ending_Balance,""), "")</f>
        <v/>
      </c>
    </row>
    <row r="320" spans="2:8" x14ac:dyDescent="0.35">
      <c r="B320" s="92" t="str">
        <f>IFERROR(IF(Loan_Not_Paid*Values_Entered,Payment_Number,""), "")</f>
        <v/>
      </c>
      <c r="C320" s="91" t="str">
        <f>IFERROR(IF(Loan_Not_Paid*Values_Entered,Payment_Date,""), "")</f>
        <v/>
      </c>
      <c r="D320" s="108" t="str">
        <f>IFERROR(IF(Loan_Not_Paid*Values_Entered,Beginning_Balance,""), "")</f>
        <v/>
      </c>
      <c r="E320" s="108" t="str">
        <f>IFERROR(IF(Loan_Not_Paid*Values_Entered,Monthly_Payment,""), "")</f>
        <v/>
      </c>
      <c r="F320" s="108" t="str">
        <f>IFERROR(IF(Loan_Not_Paid*Values_Entered,Principal,""), "")</f>
        <v/>
      </c>
      <c r="G320" s="108" t="str">
        <f>IFERROR(IF(Loan_Not_Paid*Values_Entered,Interest,""), "")</f>
        <v/>
      </c>
      <c r="H320" s="108" t="str">
        <f>IFERROR(IF(Loan_Not_Paid*Values_Entered,Ending_Balance,""), "")</f>
        <v/>
      </c>
    </row>
    <row r="321" spans="2:8" x14ac:dyDescent="0.35">
      <c r="B321" s="92" t="str">
        <f>IFERROR(IF(Loan_Not_Paid*Values_Entered,Payment_Number,""), "")</f>
        <v/>
      </c>
      <c r="C321" s="91" t="str">
        <f>IFERROR(IF(Loan_Not_Paid*Values_Entered,Payment_Date,""), "")</f>
        <v/>
      </c>
      <c r="D321" s="108" t="str">
        <f>IFERROR(IF(Loan_Not_Paid*Values_Entered,Beginning_Balance,""), "")</f>
        <v/>
      </c>
      <c r="E321" s="108" t="str">
        <f>IFERROR(IF(Loan_Not_Paid*Values_Entered,Monthly_Payment,""), "")</f>
        <v/>
      </c>
      <c r="F321" s="108" t="str">
        <f>IFERROR(IF(Loan_Not_Paid*Values_Entered,Principal,""), "")</f>
        <v/>
      </c>
      <c r="G321" s="108" t="str">
        <f>IFERROR(IF(Loan_Not_Paid*Values_Entered,Interest,""), "")</f>
        <v/>
      </c>
      <c r="H321" s="108" t="str">
        <f>IFERROR(IF(Loan_Not_Paid*Values_Entered,Ending_Balance,""), "")</f>
        <v/>
      </c>
    </row>
    <row r="322" spans="2:8" x14ac:dyDescent="0.35">
      <c r="B322" s="92" t="str">
        <f>IFERROR(IF(Loan_Not_Paid*Values_Entered,Payment_Number,""), "")</f>
        <v/>
      </c>
      <c r="C322" s="91" t="str">
        <f>IFERROR(IF(Loan_Not_Paid*Values_Entered,Payment_Date,""), "")</f>
        <v/>
      </c>
      <c r="D322" s="108" t="str">
        <f>IFERROR(IF(Loan_Not_Paid*Values_Entered,Beginning_Balance,""), "")</f>
        <v/>
      </c>
      <c r="E322" s="108" t="str">
        <f>IFERROR(IF(Loan_Not_Paid*Values_Entered,Monthly_Payment,""), "")</f>
        <v/>
      </c>
      <c r="F322" s="108" t="str">
        <f>IFERROR(IF(Loan_Not_Paid*Values_Entered,Principal,""), "")</f>
        <v/>
      </c>
      <c r="G322" s="108" t="str">
        <f>IFERROR(IF(Loan_Not_Paid*Values_Entered,Interest,""), "")</f>
        <v/>
      </c>
      <c r="H322" s="108" t="str">
        <f>IFERROR(IF(Loan_Not_Paid*Values_Entered,Ending_Balance,""), "")</f>
        <v/>
      </c>
    </row>
    <row r="323" spans="2:8" x14ac:dyDescent="0.35">
      <c r="B323" s="92" t="str">
        <f>IFERROR(IF(Loan_Not_Paid*Values_Entered,Payment_Number,""), "")</f>
        <v/>
      </c>
      <c r="C323" s="91" t="str">
        <f>IFERROR(IF(Loan_Not_Paid*Values_Entered,Payment_Date,""), "")</f>
        <v/>
      </c>
      <c r="D323" s="108" t="str">
        <f>IFERROR(IF(Loan_Not_Paid*Values_Entered,Beginning_Balance,""), "")</f>
        <v/>
      </c>
      <c r="E323" s="108" t="str">
        <f>IFERROR(IF(Loan_Not_Paid*Values_Entered,Monthly_Payment,""), "")</f>
        <v/>
      </c>
      <c r="F323" s="108" t="str">
        <f>IFERROR(IF(Loan_Not_Paid*Values_Entered,Principal,""), "")</f>
        <v/>
      </c>
      <c r="G323" s="108" t="str">
        <f>IFERROR(IF(Loan_Not_Paid*Values_Entered,Interest,""), "")</f>
        <v/>
      </c>
      <c r="H323" s="108" t="str">
        <f>IFERROR(IF(Loan_Not_Paid*Values_Entered,Ending_Balance,""), "")</f>
        <v/>
      </c>
    </row>
    <row r="324" spans="2:8" x14ac:dyDescent="0.35">
      <c r="B324" s="92" t="str">
        <f>IFERROR(IF(Loan_Not_Paid*Values_Entered,Payment_Number,""), "")</f>
        <v/>
      </c>
      <c r="C324" s="91" t="str">
        <f>IFERROR(IF(Loan_Not_Paid*Values_Entered,Payment_Date,""), "")</f>
        <v/>
      </c>
      <c r="D324" s="108" t="str">
        <f>IFERROR(IF(Loan_Not_Paid*Values_Entered,Beginning_Balance,""), "")</f>
        <v/>
      </c>
      <c r="E324" s="108" t="str">
        <f>IFERROR(IF(Loan_Not_Paid*Values_Entered,Monthly_Payment,""), "")</f>
        <v/>
      </c>
      <c r="F324" s="108" t="str">
        <f>IFERROR(IF(Loan_Not_Paid*Values_Entered,Principal,""), "")</f>
        <v/>
      </c>
      <c r="G324" s="108" t="str">
        <f>IFERROR(IF(Loan_Not_Paid*Values_Entered,Interest,""), "")</f>
        <v/>
      </c>
      <c r="H324" s="108" t="str">
        <f>IFERROR(IF(Loan_Not_Paid*Values_Entered,Ending_Balance,""), "")</f>
        <v/>
      </c>
    </row>
    <row r="325" spans="2:8" x14ac:dyDescent="0.35">
      <c r="B325" s="92" t="str">
        <f>IFERROR(IF(Loan_Not_Paid*Values_Entered,Payment_Number,""), "")</f>
        <v/>
      </c>
      <c r="C325" s="91" t="str">
        <f>IFERROR(IF(Loan_Not_Paid*Values_Entered,Payment_Date,""), "")</f>
        <v/>
      </c>
      <c r="D325" s="108" t="str">
        <f>IFERROR(IF(Loan_Not_Paid*Values_Entered,Beginning_Balance,""), "")</f>
        <v/>
      </c>
      <c r="E325" s="108" t="str">
        <f>IFERROR(IF(Loan_Not_Paid*Values_Entered,Monthly_Payment,""), "")</f>
        <v/>
      </c>
      <c r="F325" s="108" t="str">
        <f>IFERROR(IF(Loan_Not_Paid*Values_Entered,Principal,""), "")</f>
        <v/>
      </c>
      <c r="G325" s="108" t="str">
        <f>IFERROR(IF(Loan_Not_Paid*Values_Entered,Interest,""), "")</f>
        <v/>
      </c>
      <c r="H325" s="108" t="str">
        <f>IFERROR(IF(Loan_Not_Paid*Values_Entered,Ending_Balance,""), "")</f>
        <v/>
      </c>
    </row>
    <row r="326" spans="2:8" x14ac:dyDescent="0.35">
      <c r="B326" s="92" t="str">
        <f>IFERROR(IF(Loan_Not_Paid*Values_Entered,Payment_Number,""), "")</f>
        <v/>
      </c>
      <c r="C326" s="91" t="str">
        <f>IFERROR(IF(Loan_Not_Paid*Values_Entered,Payment_Date,""), "")</f>
        <v/>
      </c>
      <c r="D326" s="108" t="str">
        <f>IFERROR(IF(Loan_Not_Paid*Values_Entered,Beginning_Balance,""), "")</f>
        <v/>
      </c>
      <c r="E326" s="108" t="str">
        <f>IFERROR(IF(Loan_Not_Paid*Values_Entered,Monthly_Payment,""), "")</f>
        <v/>
      </c>
      <c r="F326" s="108" t="str">
        <f>IFERROR(IF(Loan_Not_Paid*Values_Entered,Principal,""), "")</f>
        <v/>
      </c>
      <c r="G326" s="108" t="str">
        <f>IFERROR(IF(Loan_Not_Paid*Values_Entered,Interest,""), "")</f>
        <v/>
      </c>
      <c r="H326" s="108" t="str">
        <f>IFERROR(IF(Loan_Not_Paid*Values_Entered,Ending_Balance,""), "")</f>
        <v/>
      </c>
    </row>
    <row r="327" spans="2:8" x14ac:dyDescent="0.35">
      <c r="B327" s="92" t="str">
        <f>IFERROR(IF(Loan_Not_Paid*Values_Entered,Payment_Number,""), "")</f>
        <v/>
      </c>
      <c r="C327" s="91" t="str">
        <f>IFERROR(IF(Loan_Not_Paid*Values_Entered,Payment_Date,""), "")</f>
        <v/>
      </c>
      <c r="D327" s="108" t="str">
        <f>IFERROR(IF(Loan_Not_Paid*Values_Entered,Beginning_Balance,""), "")</f>
        <v/>
      </c>
      <c r="E327" s="108" t="str">
        <f>IFERROR(IF(Loan_Not_Paid*Values_Entered,Monthly_Payment,""), "")</f>
        <v/>
      </c>
      <c r="F327" s="108" t="str">
        <f>IFERROR(IF(Loan_Not_Paid*Values_Entered,Principal,""), "")</f>
        <v/>
      </c>
      <c r="G327" s="108" t="str">
        <f>IFERROR(IF(Loan_Not_Paid*Values_Entered,Interest,""), "")</f>
        <v/>
      </c>
      <c r="H327" s="108" t="str">
        <f>IFERROR(IF(Loan_Not_Paid*Values_Entered,Ending_Balance,""), "")</f>
        <v/>
      </c>
    </row>
    <row r="328" spans="2:8" x14ac:dyDescent="0.35">
      <c r="B328" s="92" t="str">
        <f>IFERROR(IF(Loan_Not_Paid*Values_Entered,Payment_Number,""), "")</f>
        <v/>
      </c>
      <c r="C328" s="91" t="str">
        <f>IFERROR(IF(Loan_Not_Paid*Values_Entered,Payment_Date,""), "")</f>
        <v/>
      </c>
      <c r="D328" s="108" t="str">
        <f>IFERROR(IF(Loan_Not_Paid*Values_Entered,Beginning_Balance,""), "")</f>
        <v/>
      </c>
      <c r="E328" s="108" t="str">
        <f>IFERROR(IF(Loan_Not_Paid*Values_Entered,Monthly_Payment,""), "")</f>
        <v/>
      </c>
      <c r="F328" s="108" t="str">
        <f>IFERROR(IF(Loan_Not_Paid*Values_Entered,Principal,""), "")</f>
        <v/>
      </c>
      <c r="G328" s="108" t="str">
        <f>IFERROR(IF(Loan_Not_Paid*Values_Entered,Interest,""), "")</f>
        <v/>
      </c>
      <c r="H328" s="108" t="str">
        <f>IFERROR(IF(Loan_Not_Paid*Values_Entered,Ending_Balance,""), "")</f>
        <v/>
      </c>
    </row>
    <row r="329" spans="2:8" x14ac:dyDescent="0.35">
      <c r="B329" s="92" t="str">
        <f>IFERROR(IF(Loan_Not_Paid*Values_Entered,Payment_Number,""), "")</f>
        <v/>
      </c>
      <c r="C329" s="91" t="str">
        <f>IFERROR(IF(Loan_Not_Paid*Values_Entered,Payment_Date,""), "")</f>
        <v/>
      </c>
      <c r="D329" s="108" t="str">
        <f>IFERROR(IF(Loan_Not_Paid*Values_Entered,Beginning_Balance,""), "")</f>
        <v/>
      </c>
      <c r="E329" s="108" t="str">
        <f>IFERROR(IF(Loan_Not_Paid*Values_Entered,Monthly_Payment,""), "")</f>
        <v/>
      </c>
      <c r="F329" s="108" t="str">
        <f>IFERROR(IF(Loan_Not_Paid*Values_Entered,Principal,""), "")</f>
        <v/>
      </c>
      <c r="G329" s="108" t="str">
        <f>IFERROR(IF(Loan_Not_Paid*Values_Entered,Interest,""), "")</f>
        <v/>
      </c>
      <c r="H329" s="108" t="str">
        <f>IFERROR(IF(Loan_Not_Paid*Values_Entered,Ending_Balance,""), "")</f>
        <v/>
      </c>
    </row>
    <row r="330" spans="2:8" x14ac:dyDescent="0.35">
      <c r="B330" s="92" t="str">
        <f>IFERROR(IF(Loan_Not_Paid*Values_Entered,Payment_Number,""), "")</f>
        <v/>
      </c>
      <c r="C330" s="91" t="str">
        <f>IFERROR(IF(Loan_Not_Paid*Values_Entered,Payment_Date,""), "")</f>
        <v/>
      </c>
      <c r="D330" s="108" t="str">
        <f>IFERROR(IF(Loan_Not_Paid*Values_Entered,Beginning_Balance,""), "")</f>
        <v/>
      </c>
      <c r="E330" s="108" t="str">
        <f>IFERROR(IF(Loan_Not_Paid*Values_Entered,Monthly_Payment,""), "")</f>
        <v/>
      </c>
      <c r="F330" s="108" t="str">
        <f>IFERROR(IF(Loan_Not_Paid*Values_Entered,Principal,""), "")</f>
        <v/>
      </c>
      <c r="G330" s="108" t="str">
        <f>IFERROR(IF(Loan_Not_Paid*Values_Entered,Interest,""), "")</f>
        <v/>
      </c>
      <c r="H330" s="108" t="str">
        <f>IFERROR(IF(Loan_Not_Paid*Values_Entered,Ending_Balance,""), "")</f>
        <v/>
      </c>
    </row>
    <row r="331" spans="2:8" x14ac:dyDescent="0.35">
      <c r="B331" s="92" t="str">
        <f>IFERROR(IF(Loan_Not_Paid*Values_Entered,Payment_Number,""), "")</f>
        <v/>
      </c>
      <c r="C331" s="91" t="str">
        <f>IFERROR(IF(Loan_Not_Paid*Values_Entered,Payment_Date,""), "")</f>
        <v/>
      </c>
      <c r="D331" s="108" t="str">
        <f>IFERROR(IF(Loan_Not_Paid*Values_Entered,Beginning_Balance,""), "")</f>
        <v/>
      </c>
      <c r="E331" s="108" t="str">
        <f>IFERROR(IF(Loan_Not_Paid*Values_Entered,Monthly_Payment,""), "")</f>
        <v/>
      </c>
      <c r="F331" s="108" t="str">
        <f>IFERROR(IF(Loan_Not_Paid*Values_Entered,Principal,""), "")</f>
        <v/>
      </c>
      <c r="G331" s="108" t="str">
        <f>IFERROR(IF(Loan_Not_Paid*Values_Entered,Interest,""), "")</f>
        <v/>
      </c>
      <c r="H331" s="108" t="str">
        <f>IFERROR(IF(Loan_Not_Paid*Values_Entered,Ending_Balance,""), "")</f>
        <v/>
      </c>
    </row>
    <row r="332" spans="2:8" x14ac:dyDescent="0.35">
      <c r="B332" s="92" t="str">
        <f>IFERROR(IF(Loan_Not_Paid*Values_Entered,Payment_Number,""), "")</f>
        <v/>
      </c>
      <c r="C332" s="91" t="str">
        <f>IFERROR(IF(Loan_Not_Paid*Values_Entered,Payment_Date,""), "")</f>
        <v/>
      </c>
      <c r="D332" s="108" t="str">
        <f>IFERROR(IF(Loan_Not_Paid*Values_Entered,Beginning_Balance,""), "")</f>
        <v/>
      </c>
      <c r="E332" s="108" t="str">
        <f>IFERROR(IF(Loan_Not_Paid*Values_Entered,Monthly_Payment,""), "")</f>
        <v/>
      </c>
      <c r="F332" s="108" t="str">
        <f>IFERROR(IF(Loan_Not_Paid*Values_Entered,Principal,""), "")</f>
        <v/>
      </c>
      <c r="G332" s="108" t="str">
        <f>IFERROR(IF(Loan_Not_Paid*Values_Entered,Interest,""), "")</f>
        <v/>
      </c>
      <c r="H332" s="108" t="str">
        <f>IFERROR(IF(Loan_Not_Paid*Values_Entered,Ending_Balance,""), "")</f>
        <v/>
      </c>
    </row>
    <row r="333" spans="2:8" x14ac:dyDescent="0.35">
      <c r="B333" s="92" t="str">
        <f>IFERROR(IF(Loan_Not_Paid*Values_Entered,Payment_Number,""), "")</f>
        <v/>
      </c>
      <c r="C333" s="91" t="str">
        <f>IFERROR(IF(Loan_Not_Paid*Values_Entered,Payment_Date,""), "")</f>
        <v/>
      </c>
      <c r="D333" s="108" t="str">
        <f>IFERROR(IF(Loan_Not_Paid*Values_Entered,Beginning_Balance,""), "")</f>
        <v/>
      </c>
      <c r="E333" s="108" t="str">
        <f>IFERROR(IF(Loan_Not_Paid*Values_Entered,Monthly_Payment,""), "")</f>
        <v/>
      </c>
      <c r="F333" s="108" t="str">
        <f>IFERROR(IF(Loan_Not_Paid*Values_Entered,Principal,""), "")</f>
        <v/>
      </c>
      <c r="G333" s="108" t="str">
        <f>IFERROR(IF(Loan_Not_Paid*Values_Entered,Interest,""), "")</f>
        <v/>
      </c>
      <c r="H333" s="108" t="str">
        <f>IFERROR(IF(Loan_Not_Paid*Values_Entered,Ending_Balance,""), "")</f>
        <v/>
      </c>
    </row>
    <row r="334" spans="2:8" x14ac:dyDescent="0.35">
      <c r="B334" s="92" t="str">
        <f>IFERROR(IF(Loan_Not_Paid*Values_Entered,Payment_Number,""), "")</f>
        <v/>
      </c>
      <c r="C334" s="91" t="str">
        <f>IFERROR(IF(Loan_Not_Paid*Values_Entered,Payment_Date,""), "")</f>
        <v/>
      </c>
      <c r="D334" s="108" t="str">
        <f>IFERROR(IF(Loan_Not_Paid*Values_Entered,Beginning_Balance,""), "")</f>
        <v/>
      </c>
      <c r="E334" s="108" t="str">
        <f>IFERROR(IF(Loan_Not_Paid*Values_Entered,Monthly_Payment,""), "")</f>
        <v/>
      </c>
      <c r="F334" s="108" t="str">
        <f>IFERROR(IF(Loan_Not_Paid*Values_Entered,Principal,""), "")</f>
        <v/>
      </c>
      <c r="G334" s="108" t="str">
        <f>IFERROR(IF(Loan_Not_Paid*Values_Entered,Interest,""), "")</f>
        <v/>
      </c>
      <c r="H334" s="108" t="str">
        <f>IFERROR(IF(Loan_Not_Paid*Values_Entered,Ending_Balance,""), "")</f>
        <v/>
      </c>
    </row>
    <row r="335" spans="2:8" x14ac:dyDescent="0.35">
      <c r="B335" s="92" t="str">
        <f>IFERROR(IF(Loan_Not_Paid*Values_Entered,Payment_Number,""), "")</f>
        <v/>
      </c>
      <c r="C335" s="91" t="str">
        <f>IFERROR(IF(Loan_Not_Paid*Values_Entered,Payment_Date,""), "")</f>
        <v/>
      </c>
      <c r="D335" s="108" t="str">
        <f>IFERROR(IF(Loan_Not_Paid*Values_Entered,Beginning_Balance,""), "")</f>
        <v/>
      </c>
      <c r="E335" s="108" t="str">
        <f>IFERROR(IF(Loan_Not_Paid*Values_Entered,Monthly_Payment,""), "")</f>
        <v/>
      </c>
      <c r="F335" s="108" t="str">
        <f>IFERROR(IF(Loan_Not_Paid*Values_Entered,Principal,""), "")</f>
        <v/>
      </c>
      <c r="G335" s="108" t="str">
        <f>IFERROR(IF(Loan_Not_Paid*Values_Entered,Interest,""), "")</f>
        <v/>
      </c>
      <c r="H335" s="108" t="str">
        <f>IFERROR(IF(Loan_Not_Paid*Values_Entered,Ending_Balance,""), "")</f>
        <v/>
      </c>
    </row>
    <row r="336" spans="2:8" x14ac:dyDescent="0.35">
      <c r="B336" s="92" t="str">
        <f>IFERROR(IF(Loan_Not_Paid*Values_Entered,Payment_Number,""), "")</f>
        <v/>
      </c>
      <c r="C336" s="91" t="str">
        <f>IFERROR(IF(Loan_Not_Paid*Values_Entered,Payment_Date,""), "")</f>
        <v/>
      </c>
      <c r="D336" s="108" t="str">
        <f>IFERROR(IF(Loan_Not_Paid*Values_Entered,Beginning_Balance,""), "")</f>
        <v/>
      </c>
      <c r="E336" s="108" t="str">
        <f>IFERROR(IF(Loan_Not_Paid*Values_Entered,Monthly_Payment,""), "")</f>
        <v/>
      </c>
      <c r="F336" s="108" t="str">
        <f>IFERROR(IF(Loan_Not_Paid*Values_Entered,Principal,""), "")</f>
        <v/>
      </c>
      <c r="G336" s="108" t="str">
        <f>IFERROR(IF(Loan_Not_Paid*Values_Entered,Interest,""), "")</f>
        <v/>
      </c>
      <c r="H336" s="108" t="str">
        <f>IFERROR(IF(Loan_Not_Paid*Values_Entered,Ending_Balance,""), "")</f>
        <v/>
      </c>
    </row>
    <row r="337" spans="2:8" x14ac:dyDescent="0.35">
      <c r="B337" s="92" t="str">
        <f>IFERROR(IF(Loan_Not_Paid*Values_Entered,Payment_Number,""), "")</f>
        <v/>
      </c>
      <c r="C337" s="91" t="str">
        <f>IFERROR(IF(Loan_Not_Paid*Values_Entered,Payment_Date,""), "")</f>
        <v/>
      </c>
      <c r="D337" s="108" t="str">
        <f>IFERROR(IF(Loan_Not_Paid*Values_Entered,Beginning_Balance,""), "")</f>
        <v/>
      </c>
      <c r="E337" s="108" t="str">
        <f>IFERROR(IF(Loan_Not_Paid*Values_Entered,Monthly_Payment,""), "")</f>
        <v/>
      </c>
      <c r="F337" s="108" t="str">
        <f>IFERROR(IF(Loan_Not_Paid*Values_Entered,Principal,""), "")</f>
        <v/>
      </c>
      <c r="G337" s="108" t="str">
        <f>IFERROR(IF(Loan_Not_Paid*Values_Entered,Interest,""), "")</f>
        <v/>
      </c>
      <c r="H337" s="108" t="str">
        <f>IFERROR(IF(Loan_Not_Paid*Values_Entered,Ending_Balance,""), "")</f>
        <v/>
      </c>
    </row>
    <row r="338" spans="2:8" x14ac:dyDescent="0.35">
      <c r="B338" s="92" t="str">
        <f>IFERROR(IF(Loan_Not_Paid*Values_Entered,Payment_Number,""), "")</f>
        <v/>
      </c>
      <c r="C338" s="91" t="str">
        <f>IFERROR(IF(Loan_Not_Paid*Values_Entered,Payment_Date,""), "")</f>
        <v/>
      </c>
      <c r="D338" s="108" t="str">
        <f>IFERROR(IF(Loan_Not_Paid*Values_Entered,Beginning_Balance,""), "")</f>
        <v/>
      </c>
      <c r="E338" s="108" t="str">
        <f>IFERROR(IF(Loan_Not_Paid*Values_Entered,Monthly_Payment,""), "")</f>
        <v/>
      </c>
      <c r="F338" s="108" t="str">
        <f>IFERROR(IF(Loan_Not_Paid*Values_Entered,Principal,""), "")</f>
        <v/>
      </c>
      <c r="G338" s="108" t="str">
        <f>IFERROR(IF(Loan_Not_Paid*Values_Entered,Interest,""), "")</f>
        <v/>
      </c>
      <c r="H338" s="108" t="str">
        <f>IFERROR(IF(Loan_Not_Paid*Values_Entered,Ending_Balance,""), "")</f>
        <v/>
      </c>
    </row>
    <row r="339" spans="2:8" x14ac:dyDescent="0.35">
      <c r="B339" s="92" t="str">
        <f>IFERROR(IF(Loan_Not_Paid*Values_Entered,Payment_Number,""), "")</f>
        <v/>
      </c>
      <c r="C339" s="91" t="str">
        <f>IFERROR(IF(Loan_Not_Paid*Values_Entered,Payment_Date,""), "")</f>
        <v/>
      </c>
      <c r="D339" s="108" t="str">
        <f>IFERROR(IF(Loan_Not_Paid*Values_Entered,Beginning_Balance,""), "")</f>
        <v/>
      </c>
      <c r="E339" s="108" t="str">
        <f>IFERROR(IF(Loan_Not_Paid*Values_Entered,Monthly_Payment,""), "")</f>
        <v/>
      </c>
      <c r="F339" s="108" t="str">
        <f>IFERROR(IF(Loan_Not_Paid*Values_Entered,Principal,""), "")</f>
        <v/>
      </c>
      <c r="G339" s="108" t="str">
        <f>IFERROR(IF(Loan_Not_Paid*Values_Entered,Interest,""), "")</f>
        <v/>
      </c>
      <c r="H339" s="108" t="str">
        <f>IFERROR(IF(Loan_Not_Paid*Values_Entered,Ending_Balance,""), "")</f>
        <v/>
      </c>
    </row>
    <row r="340" spans="2:8" x14ac:dyDescent="0.35">
      <c r="B340" s="92" t="str">
        <f>IFERROR(IF(Loan_Not_Paid*Values_Entered,Payment_Number,""), "")</f>
        <v/>
      </c>
      <c r="C340" s="91" t="str">
        <f>IFERROR(IF(Loan_Not_Paid*Values_Entered,Payment_Date,""), "")</f>
        <v/>
      </c>
      <c r="D340" s="108" t="str">
        <f>IFERROR(IF(Loan_Not_Paid*Values_Entered,Beginning_Balance,""), "")</f>
        <v/>
      </c>
      <c r="E340" s="108" t="str">
        <f>IFERROR(IF(Loan_Not_Paid*Values_Entered,Monthly_Payment,""), "")</f>
        <v/>
      </c>
      <c r="F340" s="108" t="str">
        <f>IFERROR(IF(Loan_Not_Paid*Values_Entered,Principal,""), "")</f>
        <v/>
      </c>
      <c r="G340" s="108" t="str">
        <f>IFERROR(IF(Loan_Not_Paid*Values_Entered,Interest,""), "")</f>
        <v/>
      </c>
      <c r="H340" s="108" t="str">
        <f>IFERROR(IF(Loan_Not_Paid*Values_Entered,Ending_Balance,""), "")</f>
        <v/>
      </c>
    </row>
    <row r="341" spans="2:8" x14ac:dyDescent="0.35">
      <c r="B341" s="92" t="str">
        <f>IFERROR(IF(Loan_Not_Paid*Values_Entered,Payment_Number,""), "")</f>
        <v/>
      </c>
      <c r="C341" s="91" t="str">
        <f>IFERROR(IF(Loan_Not_Paid*Values_Entered,Payment_Date,""), "")</f>
        <v/>
      </c>
      <c r="D341" s="108" t="str">
        <f>IFERROR(IF(Loan_Not_Paid*Values_Entered,Beginning_Balance,""), "")</f>
        <v/>
      </c>
      <c r="E341" s="108" t="str">
        <f>IFERROR(IF(Loan_Not_Paid*Values_Entered,Monthly_Payment,""), "")</f>
        <v/>
      </c>
      <c r="F341" s="108" t="str">
        <f>IFERROR(IF(Loan_Not_Paid*Values_Entered,Principal,""), "")</f>
        <v/>
      </c>
      <c r="G341" s="108" t="str">
        <f>IFERROR(IF(Loan_Not_Paid*Values_Entered,Interest,""), "")</f>
        <v/>
      </c>
      <c r="H341" s="108" t="str">
        <f>IFERROR(IF(Loan_Not_Paid*Values_Entered,Ending_Balance,""), "")</f>
        <v/>
      </c>
    </row>
    <row r="342" spans="2:8" x14ac:dyDescent="0.35">
      <c r="B342" s="92" t="str">
        <f>IFERROR(IF(Loan_Not_Paid*Values_Entered,Payment_Number,""), "")</f>
        <v/>
      </c>
      <c r="C342" s="91" t="str">
        <f>IFERROR(IF(Loan_Not_Paid*Values_Entered,Payment_Date,""), "")</f>
        <v/>
      </c>
      <c r="D342" s="108" t="str">
        <f>IFERROR(IF(Loan_Not_Paid*Values_Entered,Beginning_Balance,""), "")</f>
        <v/>
      </c>
      <c r="E342" s="108" t="str">
        <f>IFERROR(IF(Loan_Not_Paid*Values_Entered,Monthly_Payment,""), "")</f>
        <v/>
      </c>
      <c r="F342" s="108" t="str">
        <f>IFERROR(IF(Loan_Not_Paid*Values_Entered,Principal,""), "")</f>
        <v/>
      </c>
      <c r="G342" s="108" t="str">
        <f>IFERROR(IF(Loan_Not_Paid*Values_Entered,Interest,""), "")</f>
        <v/>
      </c>
      <c r="H342" s="108" t="str">
        <f>IFERROR(IF(Loan_Not_Paid*Values_Entered,Ending_Balance,""), "")</f>
        <v/>
      </c>
    </row>
    <row r="343" spans="2:8" x14ac:dyDescent="0.35">
      <c r="B343" s="92" t="str">
        <f>IFERROR(IF(Loan_Not_Paid*Values_Entered,Payment_Number,""), "")</f>
        <v/>
      </c>
      <c r="C343" s="91" t="str">
        <f>IFERROR(IF(Loan_Not_Paid*Values_Entered,Payment_Date,""), "")</f>
        <v/>
      </c>
      <c r="D343" s="108" t="str">
        <f>IFERROR(IF(Loan_Not_Paid*Values_Entered,Beginning_Balance,""), "")</f>
        <v/>
      </c>
      <c r="E343" s="108" t="str">
        <f>IFERROR(IF(Loan_Not_Paid*Values_Entered,Monthly_Payment,""), "")</f>
        <v/>
      </c>
      <c r="F343" s="108" t="str">
        <f>IFERROR(IF(Loan_Not_Paid*Values_Entered,Principal,""), "")</f>
        <v/>
      </c>
      <c r="G343" s="108" t="str">
        <f>IFERROR(IF(Loan_Not_Paid*Values_Entered,Interest,""), "")</f>
        <v/>
      </c>
      <c r="H343" s="108" t="str">
        <f>IFERROR(IF(Loan_Not_Paid*Values_Entered,Ending_Balance,""), "")</f>
        <v/>
      </c>
    </row>
    <row r="344" spans="2:8" x14ac:dyDescent="0.35">
      <c r="B344" s="92" t="str">
        <f>IFERROR(IF(Loan_Not_Paid*Values_Entered,Payment_Number,""), "")</f>
        <v/>
      </c>
      <c r="C344" s="91" t="str">
        <f>IFERROR(IF(Loan_Not_Paid*Values_Entered,Payment_Date,""), "")</f>
        <v/>
      </c>
      <c r="D344" s="108" t="str">
        <f>IFERROR(IF(Loan_Not_Paid*Values_Entered,Beginning_Balance,""), "")</f>
        <v/>
      </c>
      <c r="E344" s="108" t="str">
        <f>IFERROR(IF(Loan_Not_Paid*Values_Entered,Monthly_Payment,""), "")</f>
        <v/>
      </c>
      <c r="F344" s="108" t="str">
        <f>IFERROR(IF(Loan_Not_Paid*Values_Entered,Principal,""), "")</f>
        <v/>
      </c>
      <c r="G344" s="108" t="str">
        <f>IFERROR(IF(Loan_Not_Paid*Values_Entered,Interest,""), "")</f>
        <v/>
      </c>
      <c r="H344" s="108" t="str">
        <f>IFERROR(IF(Loan_Not_Paid*Values_Entered,Ending_Balance,""), "")</f>
        <v/>
      </c>
    </row>
    <row r="345" spans="2:8" x14ac:dyDescent="0.35">
      <c r="B345" s="92" t="str">
        <f>IFERROR(IF(Loan_Not_Paid*Values_Entered,Payment_Number,""), "")</f>
        <v/>
      </c>
      <c r="C345" s="91" t="str">
        <f>IFERROR(IF(Loan_Not_Paid*Values_Entered,Payment_Date,""), "")</f>
        <v/>
      </c>
      <c r="D345" s="108" t="str">
        <f>IFERROR(IF(Loan_Not_Paid*Values_Entered,Beginning_Balance,""), "")</f>
        <v/>
      </c>
      <c r="E345" s="108" t="str">
        <f>IFERROR(IF(Loan_Not_Paid*Values_Entered,Monthly_Payment,""), "")</f>
        <v/>
      </c>
      <c r="F345" s="108" t="str">
        <f>IFERROR(IF(Loan_Not_Paid*Values_Entered,Principal,""), "")</f>
        <v/>
      </c>
      <c r="G345" s="108" t="str">
        <f>IFERROR(IF(Loan_Not_Paid*Values_Entered,Interest,""), "")</f>
        <v/>
      </c>
      <c r="H345" s="108" t="str">
        <f>IFERROR(IF(Loan_Not_Paid*Values_Entered,Ending_Balance,""), "")</f>
        <v/>
      </c>
    </row>
    <row r="346" spans="2:8" x14ac:dyDescent="0.35">
      <c r="B346" s="92" t="str">
        <f>IFERROR(IF(Loan_Not_Paid*Values_Entered,Payment_Number,""), "")</f>
        <v/>
      </c>
      <c r="C346" s="91" t="str">
        <f>IFERROR(IF(Loan_Not_Paid*Values_Entered,Payment_Date,""), "")</f>
        <v/>
      </c>
      <c r="D346" s="108" t="str">
        <f>IFERROR(IF(Loan_Not_Paid*Values_Entered,Beginning_Balance,""), "")</f>
        <v/>
      </c>
      <c r="E346" s="108" t="str">
        <f>IFERROR(IF(Loan_Not_Paid*Values_Entered,Monthly_Payment,""), "")</f>
        <v/>
      </c>
      <c r="F346" s="108" t="str">
        <f>IFERROR(IF(Loan_Not_Paid*Values_Entered,Principal,""), "")</f>
        <v/>
      </c>
      <c r="G346" s="108" t="str">
        <f>IFERROR(IF(Loan_Not_Paid*Values_Entered,Interest,""), "")</f>
        <v/>
      </c>
      <c r="H346" s="108" t="str">
        <f>IFERROR(IF(Loan_Not_Paid*Values_Entered,Ending_Balance,""), "")</f>
        <v/>
      </c>
    </row>
    <row r="347" spans="2:8" x14ac:dyDescent="0.35">
      <c r="B347" s="92" t="str">
        <f>IFERROR(IF(Loan_Not_Paid*Values_Entered,Payment_Number,""), "")</f>
        <v/>
      </c>
      <c r="C347" s="91" t="str">
        <f>IFERROR(IF(Loan_Not_Paid*Values_Entered,Payment_Date,""), "")</f>
        <v/>
      </c>
      <c r="D347" s="108" t="str">
        <f>IFERROR(IF(Loan_Not_Paid*Values_Entered,Beginning_Balance,""), "")</f>
        <v/>
      </c>
      <c r="E347" s="108" t="str">
        <f>IFERROR(IF(Loan_Not_Paid*Values_Entered,Monthly_Payment,""), "")</f>
        <v/>
      </c>
      <c r="F347" s="108" t="str">
        <f>IFERROR(IF(Loan_Not_Paid*Values_Entered,Principal,""), "")</f>
        <v/>
      </c>
      <c r="G347" s="108" t="str">
        <f>IFERROR(IF(Loan_Not_Paid*Values_Entered,Interest,""), "")</f>
        <v/>
      </c>
      <c r="H347" s="108" t="str">
        <f>IFERROR(IF(Loan_Not_Paid*Values_Entered,Ending_Balance,""), "")</f>
        <v/>
      </c>
    </row>
    <row r="348" spans="2:8" x14ac:dyDescent="0.35">
      <c r="B348" s="92" t="str">
        <f>IFERROR(IF(Loan_Not_Paid*Values_Entered,Payment_Number,""), "")</f>
        <v/>
      </c>
      <c r="C348" s="91" t="str">
        <f>IFERROR(IF(Loan_Not_Paid*Values_Entered,Payment_Date,""), "")</f>
        <v/>
      </c>
      <c r="D348" s="108" t="str">
        <f>IFERROR(IF(Loan_Not_Paid*Values_Entered,Beginning_Balance,""), "")</f>
        <v/>
      </c>
      <c r="E348" s="108" t="str">
        <f>IFERROR(IF(Loan_Not_Paid*Values_Entered,Monthly_Payment,""), "")</f>
        <v/>
      </c>
      <c r="F348" s="108" t="str">
        <f>IFERROR(IF(Loan_Not_Paid*Values_Entered,Principal,""), "")</f>
        <v/>
      </c>
      <c r="G348" s="108" t="str">
        <f>IFERROR(IF(Loan_Not_Paid*Values_Entered,Interest,""), "")</f>
        <v/>
      </c>
      <c r="H348" s="108" t="str">
        <f>IFERROR(IF(Loan_Not_Paid*Values_Entered,Ending_Balance,""), "")</f>
        <v/>
      </c>
    </row>
    <row r="349" spans="2:8" x14ac:dyDescent="0.35">
      <c r="B349" s="92" t="str">
        <f>IFERROR(IF(Loan_Not_Paid*Values_Entered,Payment_Number,""), "")</f>
        <v/>
      </c>
      <c r="C349" s="91" t="str">
        <f>IFERROR(IF(Loan_Not_Paid*Values_Entered,Payment_Date,""), "")</f>
        <v/>
      </c>
      <c r="D349" s="108" t="str">
        <f>IFERROR(IF(Loan_Not_Paid*Values_Entered,Beginning_Balance,""), "")</f>
        <v/>
      </c>
      <c r="E349" s="108" t="str">
        <f>IFERROR(IF(Loan_Not_Paid*Values_Entered,Monthly_Payment,""), "")</f>
        <v/>
      </c>
      <c r="F349" s="108" t="str">
        <f>IFERROR(IF(Loan_Not_Paid*Values_Entered,Principal,""), "")</f>
        <v/>
      </c>
      <c r="G349" s="108" t="str">
        <f>IFERROR(IF(Loan_Not_Paid*Values_Entered,Interest,""), "")</f>
        <v/>
      </c>
      <c r="H349" s="108" t="str">
        <f>IFERROR(IF(Loan_Not_Paid*Values_Entered,Ending_Balance,""), "")</f>
        <v/>
      </c>
    </row>
    <row r="350" spans="2:8" x14ac:dyDescent="0.35">
      <c r="B350" s="92" t="str">
        <f>IFERROR(IF(Loan_Not_Paid*Values_Entered,Payment_Number,""), "")</f>
        <v/>
      </c>
      <c r="C350" s="91" t="str">
        <f>IFERROR(IF(Loan_Not_Paid*Values_Entered,Payment_Date,""), "")</f>
        <v/>
      </c>
      <c r="D350" s="108" t="str">
        <f>IFERROR(IF(Loan_Not_Paid*Values_Entered,Beginning_Balance,""), "")</f>
        <v/>
      </c>
      <c r="E350" s="108" t="str">
        <f>IFERROR(IF(Loan_Not_Paid*Values_Entered,Monthly_Payment,""), "")</f>
        <v/>
      </c>
      <c r="F350" s="108" t="str">
        <f>IFERROR(IF(Loan_Not_Paid*Values_Entered,Principal,""), "")</f>
        <v/>
      </c>
      <c r="G350" s="108" t="str">
        <f>IFERROR(IF(Loan_Not_Paid*Values_Entered,Interest,""), "")</f>
        <v/>
      </c>
      <c r="H350" s="108" t="str">
        <f>IFERROR(IF(Loan_Not_Paid*Values_Entered,Ending_Balance,""), "")</f>
        <v/>
      </c>
    </row>
    <row r="351" spans="2:8" x14ac:dyDescent="0.35">
      <c r="B351" s="92" t="str">
        <f>IFERROR(IF(Loan_Not_Paid*Values_Entered,Payment_Number,""), "")</f>
        <v/>
      </c>
      <c r="C351" s="91" t="str">
        <f>IFERROR(IF(Loan_Not_Paid*Values_Entered,Payment_Date,""), "")</f>
        <v/>
      </c>
      <c r="D351" s="108" t="str">
        <f>IFERROR(IF(Loan_Not_Paid*Values_Entered,Beginning_Balance,""), "")</f>
        <v/>
      </c>
      <c r="E351" s="108" t="str">
        <f>IFERROR(IF(Loan_Not_Paid*Values_Entered,Monthly_Payment,""), "")</f>
        <v/>
      </c>
      <c r="F351" s="108" t="str">
        <f>IFERROR(IF(Loan_Not_Paid*Values_Entered,Principal,""), "")</f>
        <v/>
      </c>
      <c r="G351" s="108" t="str">
        <f>IFERROR(IF(Loan_Not_Paid*Values_Entered,Interest,""), "")</f>
        <v/>
      </c>
      <c r="H351" s="108" t="str">
        <f>IFERROR(IF(Loan_Not_Paid*Values_Entered,Ending_Balance,""), "")</f>
        <v/>
      </c>
    </row>
    <row r="352" spans="2:8" x14ac:dyDescent="0.35">
      <c r="B352" s="92" t="str">
        <f>IFERROR(IF(Loan_Not_Paid*Values_Entered,Payment_Number,""), "")</f>
        <v/>
      </c>
      <c r="C352" s="91" t="str">
        <f>IFERROR(IF(Loan_Not_Paid*Values_Entered,Payment_Date,""), "")</f>
        <v/>
      </c>
      <c r="D352" s="108" t="str">
        <f>IFERROR(IF(Loan_Not_Paid*Values_Entered,Beginning_Balance,""), "")</f>
        <v/>
      </c>
      <c r="E352" s="108" t="str">
        <f>IFERROR(IF(Loan_Not_Paid*Values_Entered,Monthly_Payment,""), "")</f>
        <v/>
      </c>
      <c r="F352" s="108" t="str">
        <f>IFERROR(IF(Loan_Not_Paid*Values_Entered,Principal,""), "")</f>
        <v/>
      </c>
      <c r="G352" s="108" t="str">
        <f>IFERROR(IF(Loan_Not_Paid*Values_Entered,Interest,""), "")</f>
        <v/>
      </c>
      <c r="H352" s="108" t="str">
        <f>IFERROR(IF(Loan_Not_Paid*Values_Entered,Ending_Balance,""), "")</f>
        <v/>
      </c>
    </row>
    <row r="353" spans="2:8" x14ac:dyDescent="0.35">
      <c r="B353" s="92" t="str">
        <f>IFERROR(IF(Loan_Not_Paid*Values_Entered,Payment_Number,""), "")</f>
        <v/>
      </c>
      <c r="C353" s="91" t="str">
        <f>IFERROR(IF(Loan_Not_Paid*Values_Entered,Payment_Date,""), "")</f>
        <v/>
      </c>
      <c r="D353" s="108" t="str">
        <f>IFERROR(IF(Loan_Not_Paid*Values_Entered,Beginning_Balance,""), "")</f>
        <v/>
      </c>
      <c r="E353" s="108" t="str">
        <f>IFERROR(IF(Loan_Not_Paid*Values_Entered,Monthly_Payment,""), "")</f>
        <v/>
      </c>
      <c r="F353" s="108" t="str">
        <f>IFERROR(IF(Loan_Not_Paid*Values_Entered,Principal,""), "")</f>
        <v/>
      </c>
      <c r="G353" s="108" t="str">
        <f>IFERROR(IF(Loan_Not_Paid*Values_Entered,Interest,""), "")</f>
        <v/>
      </c>
      <c r="H353" s="108" t="str">
        <f>IFERROR(IF(Loan_Not_Paid*Values_Entered,Ending_Balance,""), "")</f>
        <v/>
      </c>
    </row>
    <row r="354" spans="2:8" x14ac:dyDescent="0.35">
      <c r="B354" s="92" t="str">
        <f>IFERROR(IF(Loan_Not_Paid*Values_Entered,Payment_Number,""), "")</f>
        <v/>
      </c>
      <c r="C354" s="91" t="str">
        <f>IFERROR(IF(Loan_Not_Paid*Values_Entered,Payment_Date,""), "")</f>
        <v/>
      </c>
      <c r="D354" s="108" t="str">
        <f>IFERROR(IF(Loan_Not_Paid*Values_Entered,Beginning_Balance,""), "")</f>
        <v/>
      </c>
      <c r="E354" s="108" t="str">
        <f>IFERROR(IF(Loan_Not_Paid*Values_Entered,Monthly_Payment,""), "")</f>
        <v/>
      </c>
      <c r="F354" s="108" t="str">
        <f>IFERROR(IF(Loan_Not_Paid*Values_Entered,Principal,""), "")</f>
        <v/>
      </c>
      <c r="G354" s="108" t="str">
        <f>IFERROR(IF(Loan_Not_Paid*Values_Entered,Interest,""), "")</f>
        <v/>
      </c>
      <c r="H354" s="108" t="str">
        <f>IFERROR(IF(Loan_Not_Paid*Values_Entered,Ending_Balance,""), "")</f>
        <v/>
      </c>
    </row>
    <row r="355" spans="2:8" x14ac:dyDescent="0.35">
      <c r="B355" s="92" t="str">
        <f>IFERROR(IF(Loan_Not_Paid*Values_Entered,Payment_Number,""), "")</f>
        <v/>
      </c>
      <c r="C355" s="91" t="str">
        <f>IFERROR(IF(Loan_Not_Paid*Values_Entered,Payment_Date,""), "")</f>
        <v/>
      </c>
      <c r="D355" s="108" t="str">
        <f>IFERROR(IF(Loan_Not_Paid*Values_Entered,Beginning_Balance,""), "")</f>
        <v/>
      </c>
      <c r="E355" s="108" t="str">
        <f>IFERROR(IF(Loan_Not_Paid*Values_Entered,Monthly_Payment,""), "")</f>
        <v/>
      </c>
      <c r="F355" s="108" t="str">
        <f>IFERROR(IF(Loan_Not_Paid*Values_Entered,Principal,""), "")</f>
        <v/>
      </c>
      <c r="G355" s="108" t="str">
        <f>IFERROR(IF(Loan_Not_Paid*Values_Entered,Interest,""), "")</f>
        <v/>
      </c>
      <c r="H355" s="108" t="str">
        <f>IFERROR(IF(Loan_Not_Paid*Values_Entered,Ending_Balance,""), "")</f>
        <v/>
      </c>
    </row>
    <row r="356" spans="2:8" x14ac:dyDescent="0.35">
      <c r="B356" s="92" t="str">
        <f>IFERROR(IF(Loan_Not_Paid*Values_Entered,Payment_Number,""), "")</f>
        <v/>
      </c>
      <c r="C356" s="91" t="str">
        <f>IFERROR(IF(Loan_Not_Paid*Values_Entered,Payment_Date,""), "")</f>
        <v/>
      </c>
      <c r="D356" s="108" t="str">
        <f>IFERROR(IF(Loan_Not_Paid*Values_Entered,Beginning_Balance,""), "")</f>
        <v/>
      </c>
      <c r="E356" s="108" t="str">
        <f>IFERROR(IF(Loan_Not_Paid*Values_Entered,Monthly_Payment,""), "")</f>
        <v/>
      </c>
      <c r="F356" s="108" t="str">
        <f>IFERROR(IF(Loan_Not_Paid*Values_Entered,Principal,""), "")</f>
        <v/>
      </c>
      <c r="G356" s="108" t="str">
        <f>IFERROR(IF(Loan_Not_Paid*Values_Entered,Interest,""), "")</f>
        <v/>
      </c>
      <c r="H356" s="108" t="str">
        <f>IFERROR(IF(Loan_Not_Paid*Values_Entered,Ending_Balance,""), "")</f>
        <v/>
      </c>
    </row>
    <row r="357" spans="2:8" x14ac:dyDescent="0.35">
      <c r="B357" s="92" t="str">
        <f>IFERROR(IF(Loan_Not_Paid*Values_Entered,Payment_Number,""), "")</f>
        <v/>
      </c>
      <c r="C357" s="91" t="str">
        <f>IFERROR(IF(Loan_Not_Paid*Values_Entered,Payment_Date,""), "")</f>
        <v/>
      </c>
      <c r="D357" s="108" t="str">
        <f>IFERROR(IF(Loan_Not_Paid*Values_Entered,Beginning_Balance,""), "")</f>
        <v/>
      </c>
      <c r="E357" s="108" t="str">
        <f>IFERROR(IF(Loan_Not_Paid*Values_Entered,Monthly_Payment,""), "")</f>
        <v/>
      </c>
      <c r="F357" s="108" t="str">
        <f>IFERROR(IF(Loan_Not_Paid*Values_Entered,Principal,""), "")</f>
        <v/>
      </c>
      <c r="G357" s="108" t="str">
        <f>IFERROR(IF(Loan_Not_Paid*Values_Entered,Interest,""), "")</f>
        <v/>
      </c>
      <c r="H357" s="108" t="str">
        <f>IFERROR(IF(Loan_Not_Paid*Values_Entered,Ending_Balance,""), "")</f>
        <v/>
      </c>
    </row>
    <row r="358" spans="2:8" x14ac:dyDescent="0.35">
      <c r="B358" s="92" t="str">
        <f>IFERROR(IF(Loan_Not_Paid*Values_Entered,Payment_Number,""), "")</f>
        <v/>
      </c>
      <c r="C358" s="91" t="str">
        <f>IFERROR(IF(Loan_Not_Paid*Values_Entered,Payment_Date,""), "")</f>
        <v/>
      </c>
      <c r="D358" s="108" t="str">
        <f>IFERROR(IF(Loan_Not_Paid*Values_Entered,Beginning_Balance,""), "")</f>
        <v/>
      </c>
      <c r="E358" s="108" t="str">
        <f>IFERROR(IF(Loan_Not_Paid*Values_Entered,Monthly_Payment,""), "")</f>
        <v/>
      </c>
      <c r="F358" s="108" t="str">
        <f>IFERROR(IF(Loan_Not_Paid*Values_Entered,Principal,""), "")</f>
        <v/>
      </c>
      <c r="G358" s="108" t="str">
        <f>IFERROR(IF(Loan_Not_Paid*Values_Entered,Interest,""), "")</f>
        <v/>
      </c>
      <c r="H358" s="108" t="str">
        <f>IFERROR(IF(Loan_Not_Paid*Values_Entered,Ending_Balance,""), "")</f>
        <v/>
      </c>
    </row>
    <row r="359" spans="2:8" x14ac:dyDescent="0.35">
      <c r="B359" s="92" t="str">
        <f>IFERROR(IF(Loan_Not_Paid*Values_Entered,Payment_Number,""), "")</f>
        <v/>
      </c>
      <c r="C359" s="91" t="str">
        <f>IFERROR(IF(Loan_Not_Paid*Values_Entered,Payment_Date,""), "")</f>
        <v/>
      </c>
      <c r="D359" s="108" t="str">
        <f>IFERROR(IF(Loan_Not_Paid*Values_Entered,Beginning_Balance,""), "")</f>
        <v/>
      </c>
      <c r="E359" s="108" t="str">
        <f>IFERROR(IF(Loan_Not_Paid*Values_Entered,Monthly_Payment,""), "")</f>
        <v/>
      </c>
      <c r="F359" s="108" t="str">
        <f>IFERROR(IF(Loan_Not_Paid*Values_Entered,Principal,""), "")</f>
        <v/>
      </c>
      <c r="G359" s="108" t="str">
        <f>IFERROR(IF(Loan_Not_Paid*Values_Entered,Interest,""), "")</f>
        <v/>
      </c>
      <c r="H359" s="108" t="str">
        <f>IFERROR(IF(Loan_Not_Paid*Values_Entered,Ending_Balance,""), "")</f>
        <v/>
      </c>
    </row>
    <row r="360" spans="2:8" x14ac:dyDescent="0.35">
      <c r="B360" s="92" t="str">
        <f>IFERROR(IF(Loan_Not_Paid*Values_Entered,Payment_Number,""), "")</f>
        <v/>
      </c>
      <c r="C360" s="91" t="str">
        <f>IFERROR(IF(Loan_Not_Paid*Values_Entered,Payment_Date,""), "")</f>
        <v/>
      </c>
      <c r="D360" s="108" t="str">
        <f>IFERROR(IF(Loan_Not_Paid*Values_Entered,Beginning_Balance,""), "")</f>
        <v/>
      </c>
      <c r="E360" s="108" t="str">
        <f>IFERROR(IF(Loan_Not_Paid*Values_Entered,Monthly_Payment,""), "")</f>
        <v/>
      </c>
      <c r="F360" s="108" t="str">
        <f>IFERROR(IF(Loan_Not_Paid*Values_Entered,Principal,""), "")</f>
        <v/>
      </c>
      <c r="G360" s="108" t="str">
        <f>IFERROR(IF(Loan_Not_Paid*Values_Entered,Interest,""), "")</f>
        <v/>
      </c>
      <c r="H360" s="108" t="str">
        <f>IFERROR(IF(Loan_Not_Paid*Values_Entered,Ending_Balance,""), "")</f>
        <v/>
      </c>
    </row>
    <row r="361" spans="2:8" x14ac:dyDescent="0.35">
      <c r="B361" s="92" t="str">
        <f>IFERROR(IF(Loan_Not_Paid*Values_Entered,Payment_Number,""), "")</f>
        <v/>
      </c>
      <c r="C361" s="91" t="str">
        <f>IFERROR(IF(Loan_Not_Paid*Values_Entered,Payment_Date,""), "")</f>
        <v/>
      </c>
      <c r="D361" s="108" t="str">
        <f>IFERROR(IF(Loan_Not_Paid*Values_Entered,Beginning_Balance,""), "")</f>
        <v/>
      </c>
      <c r="E361" s="108" t="str">
        <f>IFERROR(IF(Loan_Not_Paid*Values_Entered,Monthly_Payment,""), "")</f>
        <v/>
      </c>
      <c r="F361" s="108" t="str">
        <f>IFERROR(IF(Loan_Not_Paid*Values_Entered,Principal,""), "")</f>
        <v/>
      </c>
      <c r="G361" s="108" t="str">
        <f>IFERROR(IF(Loan_Not_Paid*Values_Entered,Interest,""), "")</f>
        <v/>
      </c>
      <c r="H361" s="108" t="str">
        <f>IFERROR(IF(Loan_Not_Paid*Values_Entered,Ending_Balance,""), "")</f>
        <v/>
      </c>
    </row>
    <row r="362" spans="2:8" x14ac:dyDescent="0.35">
      <c r="B362" s="92" t="str">
        <f>IFERROR(IF(Loan_Not_Paid*Values_Entered,Payment_Number,""), "")</f>
        <v/>
      </c>
      <c r="C362" s="91" t="str">
        <f>IFERROR(IF(Loan_Not_Paid*Values_Entered,Payment_Date,""), "")</f>
        <v/>
      </c>
      <c r="D362" s="108" t="str">
        <f>IFERROR(IF(Loan_Not_Paid*Values_Entered,Beginning_Balance,""), "")</f>
        <v/>
      </c>
      <c r="E362" s="108" t="str">
        <f>IFERROR(IF(Loan_Not_Paid*Values_Entered,Monthly_Payment,""), "")</f>
        <v/>
      </c>
      <c r="F362" s="108" t="str">
        <f>IFERROR(IF(Loan_Not_Paid*Values_Entered,Principal,""), "")</f>
        <v/>
      </c>
      <c r="G362" s="108" t="str">
        <f>IFERROR(IF(Loan_Not_Paid*Values_Entered,Interest,""), "")</f>
        <v/>
      </c>
      <c r="H362" s="108" t="str">
        <f>IFERROR(IF(Loan_Not_Paid*Values_Entered,Ending_Balance,""), "")</f>
        <v/>
      </c>
    </row>
    <row r="363" spans="2:8" x14ac:dyDescent="0.35">
      <c r="B363" s="92" t="str">
        <f>IFERROR(IF(Loan_Not_Paid*Values_Entered,Payment_Number,""), "")</f>
        <v/>
      </c>
      <c r="C363" s="91" t="str">
        <f>IFERROR(IF(Loan_Not_Paid*Values_Entered,Payment_Date,""), "")</f>
        <v/>
      </c>
      <c r="D363" s="108" t="str">
        <f>IFERROR(IF(Loan_Not_Paid*Values_Entered,Beginning_Balance,""), "")</f>
        <v/>
      </c>
      <c r="E363" s="108" t="str">
        <f>IFERROR(IF(Loan_Not_Paid*Values_Entered,Monthly_Payment,""), "")</f>
        <v/>
      </c>
      <c r="F363" s="108" t="str">
        <f>IFERROR(IF(Loan_Not_Paid*Values_Entered,Principal,""), "")</f>
        <v/>
      </c>
      <c r="G363" s="108" t="str">
        <f>IFERROR(IF(Loan_Not_Paid*Values_Entered,Interest,""), "")</f>
        <v/>
      </c>
      <c r="H363" s="108" t="str">
        <f>IFERROR(IF(Loan_Not_Paid*Values_Entered,Ending_Balance,""), "")</f>
        <v/>
      </c>
    </row>
    <row r="364" spans="2:8" x14ac:dyDescent="0.35">
      <c r="B364" s="92" t="str">
        <f>IFERROR(IF(Loan_Not_Paid*Values_Entered,Payment_Number,""), "")</f>
        <v/>
      </c>
      <c r="C364" s="91" t="str">
        <f>IFERROR(IF(Loan_Not_Paid*Values_Entered,Payment_Date,""), "")</f>
        <v/>
      </c>
      <c r="D364" s="108" t="str">
        <f>IFERROR(IF(Loan_Not_Paid*Values_Entered,Beginning_Balance,""), "")</f>
        <v/>
      </c>
      <c r="E364" s="108" t="str">
        <f>IFERROR(IF(Loan_Not_Paid*Values_Entered,Monthly_Payment,""), "")</f>
        <v/>
      </c>
      <c r="F364" s="108" t="str">
        <f>IFERROR(IF(Loan_Not_Paid*Values_Entered,Principal,""), "")</f>
        <v/>
      </c>
      <c r="G364" s="108" t="str">
        <f>IFERROR(IF(Loan_Not_Paid*Values_Entered,Interest,""), "")</f>
        <v/>
      </c>
      <c r="H364" s="108" t="str">
        <f>IFERROR(IF(Loan_Not_Paid*Values_Entered,Ending_Balance,""), "")</f>
        <v/>
      </c>
    </row>
    <row r="365" spans="2:8" x14ac:dyDescent="0.35">
      <c r="B365" s="92" t="str">
        <f>IFERROR(IF(Loan_Not_Paid*Values_Entered,Payment_Number,""), "")</f>
        <v/>
      </c>
      <c r="C365" s="91" t="str">
        <f>IFERROR(IF(Loan_Not_Paid*Values_Entered,Payment_Date,""), "")</f>
        <v/>
      </c>
      <c r="D365" s="108" t="str">
        <f>IFERROR(IF(Loan_Not_Paid*Values_Entered,Beginning_Balance,""), "")</f>
        <v/>
      </c>
      <c r="E365" s="108" t="str">
        <f>IFERROR(IF(Loan_Not_Paid*Values_Entered,Monthly_Payment,""), "")</f>
        <v/>
      </c>
      <c r="F365" s="108" t="str">
        <f>IFERROR(IF(Loan_Not_Paid*Values_Entered,Principal,""), "")</f>
        <v/>
      </c>
      <c r="G365" s="108" t="str">
        <f>IFERROR(IF(Loan_Not_Paid*Values_Entered,Interest,""), "")</f>
        <v/>
      </c>
      <c r="H365" s="108" t="str">
        <f>IFERROR(IF(Loan_Not_Paid*Values_Entered,Ending_Balance,""), "")</f>
        <v/>
      </c>
    </row>
    <row r="366" spans="2:8" x14ac:dyDescent="0.35">
      <c r="B366" s="92" t="str">
        <f>IFERROR(IF(Loan_Not_Paid*Values_Entered,Payment_Number,""), "")</f>
        <v/>
      </c>
      <c r="C366" s="91" t="str">
        <f>IFERROR(IF(Loan_Not_Paid*Values_Entered,Payment_Date,""), "")</f>
        <v/>
      </c>
      <c r="D366" s="108" t="str">
        <f>IFERROR(IF(Loan_Not_Paid*Values_Entered,Beginning_Balance,""), "")</f>
        <v/>
      </c>
      <c r="E366" s="108" t="str">
        <f>IFERROR(IF(Loan_Not_Paid*Values_Entered,Monthly_Payment,""), "")</f>
        <v/>
      </c>
      <c r="F366" s="108" t="str">
        <f>IFERROR(IF(Loan_Not_Paid*Values_Entered,Principal,""), "")</f>
        <v/>
      </c>
      <c r="G366" s="108" t="str">
        <f>IFERROR(IF(Loan_Not_Paid*Values_Entered,Interest,""), "")</f>
        <v/>
      </c>
      <c r="H366" s="108" t="str">
        <f>IFERROR(IF(Loan_Not_Paid*Values_Entered,Ending_Balance,""), "")</f>
        <v/>
      </c>
    </row>
    <row r="367" spans="2:8" x14ac:dyDescent="0.35">
      <c r="B367" s="92" t="str">
        <f>IFERROR(IF(Loan_Not_Paid*Values_Entered,Payment_Number,""), "")</f>
        <v/>
      </c>
      <c r="C367" s="91" t="str">
        <f>IFERROR(IF(Loan_Not_Paid*Values_Entered,Payment_Date,""), "")</f>
        <v/>
      </c>
      <c r="D367" s="108" t="str">
        <f>IFERROR(IF(Loan_Not_Paid*Values_Entered,Beginning_Balance,""), "")</f>
        <v/>
      </c>
      <c r="E367" s="108" t="str">
        <f>IFERROR(IF(Loan_Not_Paid*Values_Entered,Monthly_Payment,""), "")</f>
        <v/>
      </c>
      <c r="F367" s="108" t="str">
        <f>IFERROR(IF(Loan_Not_Paid*Values_Entered,Principal,""), "")</f>
        <v/>
      </c>
      <c r="G367" s="108" t="str">
        <f>IFERROR(IF(Loan_Not_Paid*Values_Entered,Interest,""), "")</f>
        <v/>
      </c>
      <c r="H367" s="108" t="str">
        <f>IFERROR(IF(Loan_Not_Paid*Values_Entered,Ending_Balance,""), "")</f>
        <v/>
      </c>
    </row>
    <row r="368" spans="2:8" x14ac:dyDescent="0.35">
      <c r="B368" s="92" t="str">
        <f>IFERROR(IF(Loan_Not_Paid*Values_Entered,Payment_Number,""), "")</f>
        <v/>
      </c>
      <c r="C368" s="91" t="str">
        <f>IFERROR(IF(Loan_Not_Paid*Values_Entered,Payment_Date,""), "")</f>
        <v/>
      </c>
      <c r="D368" s="108" t="str">
        <f>IFERROR(IF(Loan_Not_Paid*Values_Entered,Beginning_Balance,""), "")</f>
        <v/>
      </c>
      <c r="E368" s="108" t="str">
        <f>IFERROR(IF(Loan_Not_Paid*Values_Entered,Monthly_Payment,""), "")</f>
        <v/>
      </c>
      <c r="F368" s="108" t="str">
        <f>IFERROR(IF(Loan_Not_Paid*Values_Entered,Principal,""), "")</f>
        <v/>
      </c>
      <c r="G368" s="108" t="str">
        <f>IFERROR(IF(Loan_Not_Paid*Values_Entered,Interest,""), "")</f>
        <v/>
      </c>
      <c r="H368" s="108" t="str">
        <f>IFERROR(IF(Loan_Not_Paid*Values_Entered,Ending_Balance,""), "")</f>
        <v/>
      </c>
    </row>
    <row r="369" spans="2:8" x14ac:dyDescent="0.35">
      <c r="B369" s="92" t="str">
        <f>IFERROR(IF(Loan_Not_Paid*Values_Entered,Payment_Number,""), "")</f>
        <v/>
      </c>
      <c r="C369" s="91" t="str">
        <f>IFERROR(IF(Loan_Not_Paid*Values_Entered,Payment_Date,""), "")</f>
        <v/>
      </c>
      <c r="D369" s="108" t="str">
        <f>IFERROR(IF(Loan_Not_Paid*Values_Entered,Beginning_Balance,""), "")</f>
        <v/>
      </c>
      <c r="E369" s="108" t="str">
        <f>IFERROR(IF(Loan_Not_Paid*Values_Entered,Monthly_Payment,""), "")</f>
        <v/>
      </c>
      <c r="F369" s="108" t="str">
        <f>IFERROR(IF(Loan_Not_Paid*Values_Entered,Principal,""), "")</f>
        <v/>
      </c>
      <c r="G369" s="108" t="str">
        <f>IFERROR(IF(Loan_Not_Paid*Values_Entered,Interest,""), "")</f>
        <v/>
      </c>
      <c r="H369" s="108" t="str">
        <f>IFERROR(IF(Loan_Not_Paid*Values_Entered,Ending_Balance,""), "")</f>
        <v/>
      </c>
    </row>
    <row r="370" spans="2:8" x14ac:dyDescent="0.35">
      <c r="B370" s="92" t="str">
        <f>IFERROR(IF(Loan_Not_Paid*Values_Entered,Payment_Number,""), "")</f>
        <v/>
      </c>
      <c r="C370" s="91" t="str">
        <f>IFERROR(IF(Loan_Not_Paid*Values_Entered,Payment_Date,""), "")</f>
        <v/>
      </c>
      <c r="D370" s="108" t="str">
        <f>IFERROR(IF(Loan_Not_Paid*Values_Entered,Beginning_Balance,""), "")</f>
        <v/>
      </c>
      <c r="E370" s="108" t="str">
        <f>IFERROR(IF(Loan_Not_Paid*Values_Entered,Monthly_Payment,""), "")</f>
        <v/>
      </c>
      <c r="F370" s="108" t="str">
        <f>IFERROR(IF(Loan_Not_Paid*Values_Entered,Principal,""), "")</f>
        <v/>
      </c>
      <c r="G370" s="108" t="str">
        <f>IFERROR(IF(Loan_Not_Paid*Values_Entered,Interest,""), "")</f>
        <v/>
      </c>
      <c r="H370" s="108" t="str">
        <f>IFERROR(IF(Loan_Not_Paid*Values_Entered,Ending_Balance,""), "")</f>
        <v/>
      </c>
    </row>
    <row r="371" spans="2:8" x14ac:dyDescent="0.35">
      <c r="B371" s="92" t="str">
        <f>IFERROR(IF(Loan_Not_Paid*Values_Entered,Payment_Number,""), "")</f>
        <v/>
      </c>
      <c r="C371" s="91" t="str">
        <f>IFERROR(IF(Loan_Not_Paid*Values_Entered,Payment_Date,""), "")</f>
        <v/>
      </c>
      <c r="D371" s="108" t="str">
        <f>IFERROR(IF(Loan_Not_Paid*Values_Entered,Beginning_Balance,""), "")</f>
        <v/>
      </c>
      <c r="E371" s="108" t="str">
        <f>IFERROR(IF(Loan_Not_Paid*Values_Entered,Monthly_Payment,""), "")</f>
        <v/>
      </c>
      <c r="F371" s="108" t="str">
        <f>IFERROR(IF(Loan_Not_Paid*Values_Entered,Principal,""), "")</f>
        <v/>
      </c>
      <c r="G371" s="108" t="str">
        <f>IFERROR(IF(Loan_Not_Paid*Values_Entered,Interest,""), "")</f>
        <v/>
      </c>
      <c r="H371" s="108" t="str">
        <f>IFERROR(IF(Loan_Not_Paid*Values_Entered,Ending_Balance,""), "")</f>
        <v/>
      </c>
    </row>
    <row r="372" spans="2:8" x14ac:dyDescent="0.35">
      <c r="B372" s="92" t="str">
        <f>IFERROR(IF(Loan_Not_Paid*Values_Entered,Payment_Number,""), "")</f>
        <v/>
      </c>
      <c r="C372" s="91" t="str">
        <f>IFERROR(IF(Loan_Not_Paid*Values_Entered,Payment_Date,""), "")</f>
        <v/>
      </c>
      <c r="D372" s="108" t="str">
        <f>IFERROR(IF(Loan_Not_Paid*Values_Entered,Beginning_Balance,""), "")</f>
        <v/>
      </c>
      <c r="E372" s="108" t="str">
        <f>IFERROR(IF(Loan_Not_Paid*Values_Entered,Monthly_Payment,""), "")</f>
        <v/>
      </c>
      <c r="F372" s="108" t="str">
        <f>IFERROR(IF(Loan_Not_Paid*Values_Entered,Principal,""), "")</f>
        <v/>
      </c>
      <c r="G372" s="108" t="str">
        <f>IFERROR(IF(Loan_Not_Paid*Values_Entered,Interest,""), "")</f>
        <v/>
      </c>
      <c r="H372" s="108" t="str">
        <f>IFERROR(IF(Loan_Not_Paid*Values_Entered,Ending_Balance,""), "")</f>
        <v/>
      </c>
    </row>
  </sheetData>
  <mergeCells count="8">
    <mergeCell ref="B10:D10"/>
    <mergeCell ref="B11:D11"/>
    <mergeCell ref="B3:D3"/>
    <mergeCell ref="B4:D4"/>
    <mergeCell ref="B5:D5"/>
    <mergeCell ref="B6:D6"/>
    <mergeCell ref="B8:D8"/>
    <mergeCell ref="B9:D9"/>
  </mergeCells>
  <conditionalFormatting sqref="C13:G372">
    <cfRule type="expression" dxfId="49" priority="1" stopIfTrue="1">
      <formula>NOT(Loan_Not_Paid)</formula>
    </cfRule>
    <cfRule type="expression" dxfId="48" priority="2" stopIfTrue="1">
      <formula>IF(ROW(C13)=Last_Row,TRUE,FALSE)</formula>
    </cfRule>
  </conditionalFormatting>
  <conditionalFormatting sqref="B13:B372">
    <cfRule type="expression" dxfId="47" priority="3" stopIfTrue="1">
      <formula>NOT(Loan_Not_Paid)</formula>
    </cfRule>
    <cfRule type="expression" dxfId="46" priority="4" stopIfTrue="1">
      <formula>IF(ROW(B13)=Last_Row,TRUE,FALSE)</formula>
    </cfRule>
  </conditionalFormatting>
  <conditionalFormatting sqref="H13:H372">
    <cfRule type="expression" dxfId="45" priority="5" stopIfTrue="1">
      <formula>NOT(Loan_Not_Paid)</formula>
    </cfRule>
    <cfRule type="expression" dxfId="44" priority="6" stopIfTrue="1">
      <formula>IF(ROW(H13)=Last_Row,TRUE,FALSE)</formula>
    </cfRule>
  </conditionalFormatting>
  <dataValidations count="26">
    <dataValidation allowBlank="1" showInputMessage="1" showErrorMessage="1" prompt="Create a loan repayment schedule using this Loan calculator and amortization worksheet. Total interest and total payments are automatically calculated" sqref="A1" xr:uid="{9F6A0329-3150-4100-9349-2C323E8D7C00}"/>
    <dataValidation allowBlank="1" showInputMessage="1" showErrorMessage="1" prompt="Title of this worksheet is in this cell. Enter Loan values in cells E3 through E6. Loan summary in cells E8 through E11 and Loan table are automatically updated" sqref="B1" xr:uid="{F3AB878E-7A4A-4798-BEA2-7788B8BE6A25}"/>
    <dataValidation allowBlank="1" showInputMessage="1" showErrorMessage="1" prompt="Enter Loan amount in cell at right" sqref="B3:D3" xr:uid="{23B961EE-B023-4C9A-AAA0-728949EA2350}"/>
    <dataValidation allowBlank="1" showInputMessage="1" showErrorMessage="1" prompt="Enter Loan amount in this cell" sqref="E3" xr:uid="{7AC0BA7B-46B3-4522-B7B9-B8C67B805759}"/>
    <dataValidation allowBlank="1" showInputMessage="1" showErrorMessage="1" prompt="Enter Annual interest rate in cell at right" sqref="B4:D4" xr:uid="{C5C802A0-FC5D-49FE-BB80-1A6D2AA86E05}"/>
    <dataValidation allowBlank="1" showInputMessage="1" showErrorMessage="1" prompt="Enter Loan period in years in cell at right" sqref="B5:D5" xr:uid="{9F684B89-6904-43DD-AC30-BF0475C8770B}"/>
    <dataValidation allowBlank="1" showInputMessage="1" showErrorMessage="1" prompt="Enter Loan period in years in this cell" sqref="E5" xr:uid="{1B6EAA77-1D49-41A1-858B-B29BC87B4AF5}"/>
    <dataValidation allowBlank="1" showInputMessage="1" showErrorMessage="1" prompt="Enter Start date of loan in cell at right" sqref="B6:D6" xr:uid="{59790E33-6E73-4A06-9E04-C6A0091FA2B2}"/>
    <dataValidation allowBlank="1" showInputMessage="1" showErrorMessage="1" prompt="Enter Start date of loan in this cell" sqref="E6" xr:uid="{AC4C69A7-C68D-487D-8F6D-737117266CC0}"/>
    <dataValidation allowBlank="1" showInputMessage="1" showErrorMessage="1" prompt="Monthly payment is automatically calculated in cell at right" sqref="B8:D8" xr:uid="{E9A01C76-3338-400F-A078-8547EE96DD94}"/>
    <dataValidation allowBlank="1" showInputMessage="1" showErrorMessage="1" prompt="Monthly payment is automatically calculated in this cell" sqref="E8" xr:uid="{16E57960-B8DC-4726-83DA-7B9914E40A6C}"/>
    <dataValidation allowBlank="1" showInputMessage="1" showErrorMessage="1" prompt="Number of payments is automatically calculated in cell at right" sqref="B9:D9" xr:uid="{556F10CF-89B8-4BE3-A42A-008C6D81399C}"/>
    <dataValidation allowBlank="1" showInputMessage="1" showErrorMessage="1" prompt="Number of payments is automatically calculated in this cell" sqref="E9" xr:uid="{E43D7385-41BF-4C9E-A443-29CD25B1BBA5}"/>
    <dataValidation allowBlank="1" showInputMessage="1" showErrorMessage="1" prompt="Total interest is automatically calculated in cell at right" sqref="B10:D10" xr:uid="{4085609F-6A21-4D84-9484-802856906253}"/>
    <dataValidation allowBlank="1" showInputMessage="1" showErrorMessage="1" prompt="Total interest is automatically calculated in this cell" sqref="E10" xr:uid="{AB39DC47-9BE0-4B81-BF5F-8055BDAB8869}"/>
    <dataValidation allowBlank="1" showInputMessage="1" showErrorMessage="1" prompt="Total cost of loan is automatically calculated in cell at right" sqref="B11:D11" xr:uid="{4505017B-5A53-4152-B640-09241ED90D7C}"/>
    <dataValidation allowBlank="1" showInputMessage="1" showErrorMessage="1" prompt="Total cost of loan is automatically calculated in this cell" sqref="E11" xr:uid="{5616422A-9868-4928-93B0-31D25B2BAECB}"/>
    <dataValidation allowBlank="1" showInputMessage="1" showErrorMessage="1" prompt="Enter values in cells E3 through E6 for each description in column B. Values in cells E8 through E11 are automatically calculated" sqref="E2" xr:uid="{66814ECB-B2DF-4FE0-9EF2-F9A73C0EE7F0}"/>
    <dataValidation allowBlank="1" showInputMessage="1" showErrorMessage="1" prompt="Payment Number is automatically updated in this column under this heading" sqref="B12" xr:uid="{8114213D-85BD-4FDF-ABFB-BEFA5DF60372}"/>
    <dataValidation allowBlank="1" showInputMessage="1" showErrorMessage="1" prompt="Payment Date is automatically updated in this column under this heading" sqref="C12" xr:uid="{62165CBB-C903-40D1-8C74-8E52C2C6DE68}"/>
    <dataValidation allowBlank="1" showInputMessage="1" showErrorMessage="1" prompt="Beginning Balance is automatically calculated in this column under this heading" sqref="D12" xr:uid="{2A8909BA-CB10-475F-8240-B6547397723A}"/>
    <dataValidation allowBlank="1" showInputMessage="1" showErrorMessage="1" prompt="Payment amount is automatically calculated in this column under this heading" sqref="E12" xr:uid="{BC3BA48B-BD10-48FA-B864-1F91A80B82B6}"/>
    <dataValidation allowBlank="1" showInputMessage="1" showErrorMessage="1" prompt="Principal amount is automatically updated in this column under this heading" sqref="F12" xr:uid="{C3A78D19-AA15-4175-98B1-21AE06E873E9}"/>
    <dataValidation allowBlank="1" showInputMessage="1" showErrorMessage="1" prompt="Interest amount is automatically updated in this column under this heading" sqref="G12" xr:uid="{72409AC9-93B6-447B-BDE6-3F925F3E7693}"/>
    <dataValidation allowBlank="1" showInputMessage="1" showErrorMessage="1" prompt="Ending Balance is automatically updated in this column under this heading" sqref="H12" xr:uid="{F8353C8B-C0F7-4ACC-A91D-3BE2683AD525}"/>
    <dataValidation allowBlank="1" showInputMessage="1" showErrorMessage="1" prompt="Enter Annual interest rate in this cell" sqref="E4" xr:uid="{2948D42D-C4C2-4AAC-AC78-67914A0417E0}"/>
  </dataValidations>
  <printOptions horizontalCentered="1"/>
  <pageMargins left="0.5" right="0.5" top="1" bottom="1" header="0.5" footer="0.5"/>
  <pageSetup fitToHeight="0" orientation="portrait" r:id="rId1"/>
  <headerFooter differentFirst="1">
    <oddFooter>Page &amp;P of &amp;N</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E249A-5A40-4343-9807-EB7DC7DA6D3E}">
  <sheetPr>
    <tabColor theme="3"/>
    <pageSetUpPr fitToPage="1"/>
  </sheetPr>
  <dimension ref="B1:O372"/>
  <sheetViews>
    <sheetView showGridLines="0" zoomScaleNormal="100" workbookViewId="0">
      <selection activeCell="H3" sqref="H3"/>
    </sheetView>
  </sheetViews>
  <sheetFormatPr defaultColWidth="9.1796875" defaultRowHeight="14.5" x14ac:dyDescent="0.35"/>
  <cols>
    <col min="1" max="1" width="3" style="90" customWidth="1"/>
    <col min="2" max="2" width="6.54296875" style="90" customWidth="1"/>
    <col min="3" max="3" width="15.54296875" style="90" customWidth="1"/>
    <col min="4" max="4" width="19" style="90" customWidth="1"/>
    <col min="5" max="8" width="15.54296875" style="90" customWidth="1"/>
    <col min="9" max="9" width="3" style="90" customWidth="1"/>
    <col min="10" max="14" width="9.1796875" style="90"/>
    <col min="15" max="15" width="11.81640625" style="90" bestFit="1" customWidth="1"/>
    <col min="16" max="16384" width="9.1796875" style="90"/>
  </cols>
  <sheetData>
    <row r="1" spans="2:11" ht="30" customHeight="1" x14ac:dyDescent="0.5">
      <c r="B1" s="104" t="s">
        <v>161</v>
      </c>
      <c r="C1" s="103"/>
      <c r="D1" s="103"/>
      <c r="E1" s="103"/>
      <c r="F1" s="103"/>
      <c r="G1" s="103"/>
      <c r="H1" s="103"/>
    </row>
    <row r="2" spans="2:11" ht="30" customHeight="1" x14ac:dyDescent="0.35">
      <c r="C2" s="102"/>
      <c r="D2" s="102"/>
      <c r="E2" s="101" t="s">
        <v>160</v>
      </c>
    </row>
    <row r="3" spans="2:11" x14ac:dyDescent="0.35">
      <c r="B3" s="285" t="s">
        <v>159</v>
      </c>
      <c r="C3" s="285"/>
      <c r="D3" s="286"/>
      <c r="E3" s="100">
        <f>'Assumptions &amp; Targets'!F111</f>
        <v>0</v>
      </c>
      <c r="G3" s="90" t="s">
        <v>239</v>
      </c>
      <c r="H3" s="90">
        <f>YEAR(Loan_Start)</f>
        <v>1900</v>
      </c>
    </row>
    <row r="4" spans="2:11" x14ac:dyDescent="0.35">
      <c r="B4" s="283" t="s">
        <v>158</v>
      </c>
      <c r="C4" s="283"/>
      <c r="D4" s="287"/>
      <c r="E4" s="99">
        <f>'Assumptions &amp; Targets'!G111</f>
        <v>0</v>
      </c>
      <c r="G4" s="90" t="s">
        <v>238</v>
      </c>
      <c r="H4" s="90">
        <f>MONTH(Loan_Start)</f>
        <v>1</v>
      </c>
    </row>
    <row r="5" spans="2:11" x14ac:dyDescent="0.35">
      <c r="B5" s="283" t="s">
        <v>157</v>
      </c>
      <c r="C5" s="283"/>
      <c r="D5" s="287"/>
      <c r="E5" s="98">
        <f>'Assumptions &amp; Targets'!E111</f>
        <v>0</v>
      </c>
      <c r="G5"/>
    </row>
    <row r="6" spans="2:11" x14ac:dyDescent="0.35">
      <c r="B6" s="283" t="s">
        <v>156</v>
      </c>
      <c r="C6" s="283"/>
      <c r="D6" s="287"/>
      <c r="E6" s="97">
        <f>'Assumptions &amp; Targets'!D111</f>
        <v>0</v>
      </c>
      <c r="G6"/>
    </row>
    <row r="7" spans="2:11" x14ac:dyDescent="0.35">
      <c r="B7" s="96"/>
      <c r="C7" s="96"/>
      <c r="D7" s="96"/>
    </row>
    <row r="8" spans="2:11" x14ac:dyDescent="0.35">
      <c r="B8" s="283" t="s">
        <v>155</v>
      </c>
      <c r="C8" s="283"/>
      <c r="D8" s="284"/>
      <c r="E8" s="94" t="str">
        <f>IFERROR(IF(Values_Entered,Monthly_Payment,""), "")</f>
        <v/>
      </c>
    </row>
    <row r="9" spans="2:11" x14ac:dyDescent="0.35">
      <c r="B9" s="283" t="s">
        <v>154</v>
      </c>
      <c r="C9" s="283"/>
      <c r="D9" s="284"/>
      <c r="E9" s="95">
        <f>12*Loan_Years</f>
        <v>0</v>
      </c>
    </row>
    <row r="10" spans="2:11" x14ac:dyDescent="0.35">
      <c r="B10" s="283" t="s">
        <v>153</v>
      </c>
      <c r="C10" s="283"/>
      <c r="D10" s="284"/>
      <c r="E10" s="94" t="str">
        <f>IFERROR(IF(Values_Entered,Total_Cost-Loan_Amount,""), "")</f>
        <v/>
      </c>
    </row>
    <row r="11" spans="2:11" x14ac:dyDescent="0.35">
      <c r="B11" s="283" t="s">
        <v>152</v>
      </c>
      <c r="C11" s="283"/>
      <c r="D11" s="284"/>
      <c r="E11" s="94" t="str">
        <f>IFERROR(IF(Values_Entered,Monthly_Payment*Number_of_Payments,""), "")</f>
        <v/>
      </c>
      <c r="K11"/>
    </row>
    <row r="12" spans="2:11" ht="62.25" customHeight="1" x14ac:dyDescent="0.35">
      <c r="B12" s="93" t="s">
        <v>151</v>
      </c>
      <c r="C12" s="93" t="s">
        <v>150</v>
      </c>
      <c r="D12" s="93" t="s">
        <v>149</v>
      </c>
      <c r="E12" s="93" t="s">
        <v>148</v>
      </c>
      <c r="F12" s="93" t="s">
        <v>147</v>
      </c>
      <c r="G12" s="93" t="s">
        <v>146</v>
      </c>
      <c r="H12" s="93" t="s">
        <v>145</v>
      </c>
      <c r="K12"/>
    </row>
    <row r="13" spans="2:11" x14ac:dyDescent="0.35">
      <c r="B13" s="92" t="str">
        <f>IFERROR(IF(Loan_Not_Paid*Values_Entered,Payment_Number,""), "")</f>
        <v/>
      </c>
      <c r="C13" s="91" t="str">
        <f>IFERROR(IF(Loan_Not_Paid*Values_Entered,Payment_Date,""), "")</f>
        <v/>
      </c>
      <c r="D13" s="108" t="str">
        <f>IFERROR(IF(Loan_Not_Paid*Values_Entered,Beginning_Balance,""), "")</f>
        <v/>
      </c>
      <c r="E13" s="108" t="str">
        <f>IFERROR(IF(Loan_Not_Paid*Values_Entered,Monthly_Payment,""), "")</f>
        <v/>
      </c>
      <c r="F13" s="108" t="str">
        <f>IFERROR(IF(Loan_Not_Paid*Values_Entered,Principal,""), "")</f>
        <v/>
      </c>
      <c r="G13" s="108" t="str">
        <f>IFERROR(IF(Loan_Not_Paid*Values_Entered,Interest,""), "")</f>
        <v/>
      </c>
      <c r="H13" s="108" t="str">
        <f>IFERROR(IF(Loan_Not_Paid*Values_Entered,Ending_Balance,""), "")</f>
        <v/>
      </c>
      <c r="K13"/>
    </row>
    <row r="14" spans="2:11" x14ac:dyDescent="0.35">
      <c r="B14" s="92" t="str">
        <f>IFERROR(IF(Loan_Not_Paid*Values_Entered,Payment_Number,""), "")</f>
        <v/>
      </c>
      <c r="C14" s="91" t="str">
        <f>IFERROR(IF(Loan_Not_Paid*Values_Entered,Payment_Date,""), "")</f>
        <v/>
      </c>
      <c r="D14" s="108" t="str">
        <f>IFERROR(IF(Loan_Not_Paid*Values_Entered,Beginning_Balance,""), "")</f>
        <v/>
      </c>
      <c r="E14" s="108" t="str">
        <f>IFERROR(IF(Loan_Not_Paid*Values_Entered,Monthly_Payment,""), "")</f>
        <v/>
      </c>
      <c r="F14" s="108" t="str">
        <f>IFERROR(IF(Loan_Not_Paid*Values_Entered,Principal,""), "")</f>
        <v/>
      </c>
      <c r="G14" s="108" t="str">
        <f>IFERROR(IF(Loan_Not_Paid*Values_Entered,Interest,""), "")</f>
        <v/>
      </c>
      <c r="H14" s="108" t="str">
        <f>IFERROR(IF(Loan_Not_Paid*Values_Entered,Ending_Balance,""), "")</f>
        <v/>
      </c>
      <c r="K14"/>
    </row>
    <row r="15" spans="2:11" x14ac:dyDescent="0.35">
      <c r="B15" s="92" t="str">
        <f>IFERROR(IF(Loan_Not_Paid*Values_Entered,Payment_Number,""), "")</f>
        <v/>
      </c>
      <c r="C15" s="91" t="str">
        <f>IFERROR(IF(Loan_Not_Paid*Values_Entered,Payment_Date,""), "")</f>
        <v/>
      </c>
      <c r="D15" s="108" t="str">
        <f>IFERROR(IF(Loan_Not_Paid*Values_Entered,Beginning_Balance,""), "")</f>
        <v/>
      </c>
      <c r="E15" s="108" t="str">
        <f>IFERROR(IF(Loan_Not_Paid*Values_Entered,Monthly_Payment,""), "")</f>
        <v/>
      </c>
      <c r="F15" s="108" t="str">
        <f>IFERROR(IF(Loan_Not_Paid*Values_Entered,Principal,""), "")</f>
        <v/>
      </c>
      <c r="G15" s="108" t="str">
        <f>IFERROR(IF(Loan_Not_Paid*Values_Entered,Interest,""), "")</f>
        <v/>
      </c>
      <c r="H15" s="108" t="str">
        <f>IFERROR(IF(Loan_Not_Paid*Values_Entered,Ending_Balance,""), "")</f>
        <v/>
      </c>
    </row>
    <row r="16" spans="2:11" x14ac:dyDescent="0.35">
      <c r="B16" s="92" t="str">
        <f>IFERROR(IF(Loan_Not_Paid*Values_Entered,Payment_Number,""), "")</f>
        <v/>
      </c>
      <c r="C16" s="91" t="str">
        <f>IFERROR(IF(Loan_Not_Paid*Values_Entered,Payment_Date,""), "")</f>
        <v/>
      </c>
      <c r="D16" s="108" t="str">
        <f>IFERROR(IF(Loan_Not_Paid*Values_Entered,Beginning_Balance,""), "")</f>
        <v/>
      </c>
      <c r="E16" s="108" t="str">
        <f>IFERROR(IF(Loan_Not_Paid*Values_Entered,Monthly_Payment,""), "")</f>
        <v/>
      </c>
      <c r="F16" s="108" t="str">
        <f>IFERROR(IF(Loan_Not_Paid*Values_Entered,Principal,""), "")</f>
        <v/>
      </c>
      <c r="G16" s="108" t="str">
        <f>IFERROR(IF(Loan_Not_Paid*Values_Entered,Interest,""), "")</f>
        <v/>
      </c>
      <c r="H16" s="108" t="str">
        <f>IFERROR(IF(Loan_Not_Paid*Values_Entered,Ending_Balance,""), "")</f>
        <v/>
      </c>
    </row>
    <row r="17" spans="2:15" x14ac:dyDescent="0.35">
      <c r="B17" s="92" t="str">
        <f>IFERROR(IF(Loan_Not_Paid*Values_Entered,Payment_Number,""), "")</f>
        <v/>
      </c>
      <c r="C17" s="91" t="str">
        <f>IFERROR(IF(Loan_Not_Paid*Values_Entered,Payment_Date,""), "")</f>
        <v/>
      </c>
      <c r="D17" s="108" t="str">
        <f>IFERROR(IF(Loan_Not_Paid*Values_Entered,Beginning_Balance,""), "")</f>
        <v/>
      </c>
      <c r="E17" s="108" t="str">
        <f>IFERROR(IF(Loan_Not_Paid*Values_Entered,Monthly_Payment,""), "")</f>
        <v/>
      </c>
      <c r="F17" s="108" t="str">
        <f>IFERROR(IF(Loan_Not_Paid*Values_Entered,Principal,""), "")</f>
        <v/>
      </c>
      <c r="G17" s="108" t="str">
        <f>IFERROR(IF(Loan_Not_Paid*Values_Entered,Interest,""), "")</f>
        <v/>
      </c>
      <c r="H17" s="108" t="str">
        <f>IFERROR(IF(Loan_Not_Paid*Values_Entered,Ending_Balance,""), "")</f>
        <v/>
      </c>
    </row>
    <row r="18" spans="2:15" x14ac:dyDescent="0.35">
      <c r="B18" s="92" t="str">
        <f>IFERROR(IF(Loan_Not_Paid*Values_Entered,Payment_Number,""), "")</f>
        <v/>
      </c>
      <c r="C18" s="91" t="str">
        <f>IFERROR(IF(Loan_Not_Paid*Values_Entered,Payment_Date,""), "")</f>
        <v/>
      </c>
      <c r="D18" s="108" t="str">
        <f>IFERROR(IF(Loan_Not_Paid*Values_Entered,Beginning_Balance,""), "")</f>
        <v/>
      </c>
      <c r="E18" s="108" t="str">
        <f>IFERROR(IF(Loan_Not_Paid*Values_Entered,Monthly_Payment,""), "")</f>
        <v/>
      </c>
      <c r="F18" s="108" t="str">
        <f>IFERROR(IF(Loan_Not_Paid*Values_Entered,Principal,""), "")</f>
        <v/>
      </c>
      <c r="G18" s="108" t="str">
        <f>IFERROR(IF(Loan_Not_Paid*Values_Entered,Interest,""), "")</f>
        <v/>
      </c>
      <c r="H18" s="108" t="str">
        <f>IFERROR(IF(Loan_Not_Paid*Values_Entered,Ending_Balance,""), "")</f>
        <v/>
      </c>
    </row>
    <row r="19" spans="2:15" x14ac:dyDescent="0.35">
      <c r="B19" s="92" t="str">
        <f>IFERROR(IF(Loan_Not_Paid*Values_Entered,Payment_Number,""), "")</f>
        <v/>
      </c>
      <c r="C19" s="91" t="str">
        <f>IFERROR(IF(Loan_Not_Paid*Values_Entered,Payment_Date,""), "")</f>
        <v/>
      </c>
      <c r="D19" s="108" t="str">
        <f>IFERROR(IF(Loan_Not_Paid*Values_Entered,Beginning_Balance,""), "")</f>
        <v/>
      </c>
      <c r="E19" s="108" t="str">
        <f>IFERROR(IF(Loan_Not_Paid*Values_Entered,Monthly_Payment,""), "")</f>
        <v/>
      </c>
      <c r="F19" s="108" t="str">
        <f>IFERROR(IF(Loan_Not_Paid*Values_Entered,Principal,""), "")</f>
        <v/>
      </c>
      <c r="G19" s="108" t="str">
        <f>IFERROR(IF(Loan_Not_Paid*Values_Entered,Interest,""), "")</f>
        <v/>
      </c>
      <c r="H19" s="108" t="str">
        <f>IFERROR(IF(Loan_Not_Paid*Values_Entered,Ending_Balance,""), "")</f>
        <v/>
      </c>
      <c r="M19" s="107"/>
      <c r="N19" s="107"/>
      <c r="O19" s="107"/>
    </row>
    <row r="20" spans="2:15" x14ac:dyDescent="0.35">
      <c r="B20" s="92" t="str">
        <f>IFERROR(IF(Loan_Not_Paid*Values_Entered,Payment_Number,""), "")</f>
        <v/>
      </c>
      <c r="C20" s="91" t="str">
        <f>IFERROR(IF(Loan_Not_Paid*Values_Entered,Payment_Date,""), "")</f>
        <v/>
      </c>
      <c r="D20" s="108" t="str">
        <f>IFERROR(IF(Loan_Not_Paid*Values_Entered,Beginning_Balance,""), "")</f>
        <v/>
      </c>
      <c r="E20" s="108" t="str">
        <f>IFERROR(IF(Loan_Not_Paid*Values_Entered,Monthly_Payment,""), "")</f>
        <v/>
      </c>
      <c r="F20" s="108" t="str">
        <f>IFERROR(IF(Loan_Not_Paid*Values_Entered,Principal,""), "")</f>
        <v/>
      </c>
      <c r="G20" s="108" t="str">
        <f>IFERROR(IF(Loan_Not_Paid*Values_Entered,Interest,""), "")</f>
        <v/>
      </c>
      <c r="H20" s="108" t="str">
        <f>IFERROR(IF(Loan_Not_Paid*Values_Entered,Ending_Balance,""), "")</f>
        <v/>
      </c>
    </row>
    <row r="21" spans="2:15" x14ac:dyDescent="0.35">
      <c r="B21" s="92" t="str">
        <f>IFERROR(IF(Loan_Not_Paid*Values_Entered,Payment_Number,""), "")</f>
        <v/>
      </c>
      <c r="C21" s="91" t="str">
        <f>IFERROR(IF(Loan_Not_Paid*Values_Entered,Payment_Date,""), "")</f>
        <v/>
      </c>
      <c r="D21" s="108" t="str">
        <f>IFERROR(IF(Loan_Not_Paid*Values_Entered,Beginning_Balance,""), "")</f>
        <v/>
      </c>
      <c r="E21" s="108" t="str">
        <f>IFERROR(IF(Loan_Not_Paid*Values_Entered,Monthly_Payment,""), "")</f>
        <v/>
      </c>
      <c r="F21" s="108" t="str">
        <f>IFERROR(IF(Loan_Not_Paid*Values_Entered,Principal,""), "")</f>
        <v/>
      </c>
      <c r="G21" s="108" t="str">
        <f>IFERROR(IF(Loan_Not_Paid*Values_Entered,Interest,""), "")</f>
        <v/>
      </c>
      <c r="H21" s="108" t="str">
        <f>IFERROR(IF(Loan_Not_Paid*Values_Entered,Ending_Balance,""), "")</f>
        <v/>
      </c>
    </row>
    <row r="22" spans="2:15" x14ac:dyDescent="0.35">
      <c r="B22" s="92" t="str">
        <f>IFERROR(IF(Loan_Not_Paid*Values_Entered,Payment_Number,""), "")</f>
        <v/>
      </c>
      <c r="C22" s="91" t="str">
        <f>IFERROR(IF(Loan_Not_Paid*Values_Entered,Payment_Date,""), "")</f>
        <v/>
      </c>
      <c r="D22" s="108" t="str">
        <f>IFERROR(IF(Loan_Not_Paid*Values_Entered,Beginning_Balance,""), "")</f>
        <v/>
      </c>
      <c r="E22" s="108" t="str">
        <f>IFERROR(IF(Loan_Not_Paid*Values_Entered,Monthly_Payment,""), "")</f>
        <v/>
      </c>
      <c r="F22" s="108" t="str">
        <f>IFERROR(IF(Loan_Not_Paid*Values_Entered,Principal,""), "")</f>
        <v/>
      </c>
      <c r="G22" s="108" t="str">
        <f>IFERROR(IF(Loan_Not_Paid*Values_Entered,Interest,""), "")</f>
        <v/>
      </c>
      <c r="H22" s="108" t="str">
        <f>IFERROR(IF(Loan_Not_Paid*Values_Entered,Ending_Balance,""), "")</f>
        <v/>
      </c>
    </row>
    <row r="23" spans="2:15" x14ac:dyDescent="0.35">
      <c r="B23" s="92" t="str">
        <f>IFERROR(IF(Loan_Not_Paid*Values_Entered,Payment_Number,""), "")</f>
        <v/>
      </c>
      <c r="C23" s="91" t="str">
        <f>IFERROR(IF(Loan_Not_Paid*Values_Entered,Payment_Date,""), "")</f>
        <v/>
      </c>
      <c r="D23" s="108" t="str">
        <f>IFERROR(IF(Loan_Not_Paid*Values_Entered,Beginning_Balance,""), "")</f>
        <v/>
      </c>
      <c r="E23" s="108" t="str">
        <f>IFERROR(IF(Loan_Not_Paid*Values_Entered,Monthly_Payment,""), "")</f>
        <v/>
      </c>
      <c r="F23" s="108" t="str">
        <f>IFERROR(IF(Loan_Not_Paid*Values_Entered,Principal,""), "")</f>
        <v/>
      </c>
      <c r="G23" s="108" t="str">
        <f>IFERROR(IF(Loan_Not_Paid*Values_Entered,Interest,""), "")</f>
        <v/>
      </c>
      <c r="H23" s="108" t="str">
        <f>IFERROR(IF(Loan_Not_Paid*Values_Entered,Ending_Balance,""), "")</f>
        <v/>
      </c>
    </row>
    <row r="24" spans="2:15" x14ac:dyDescent="0.35">
      <c r="B24" s="92" t="str">
        <f>IFERROR(IF(Loan_Not_Paid*Values_Entered,Payment_Number,""), "")</f>
        <v/>
      </c>
      <c r="C24" s="91" t="str">
        <f>IFERROR(IF(Loan_Not_Paid*Values_Entered,Payment_Date,""), "")</f>
        <v/>
      </c>
      <c r="D24" s="108" t="str">
        <f>IFERROR(IF(Loan_Not_Paid*Values_Entered,Beginning_Balance,""), "")</f>
        <v/>
      </c>
      <c r="E24" s="108" t="str">
        <f>IFERROR(IF(Loan_Not_Paid*Values_Entered,Monthly_Payment,""), "")</f>
        <v/>
      </c>
      <c r="F24" s="108" t="str">
        <f>IFERROR(IF(Loan_Not_Paid*Values_Entered,Principal,""), "")</f>
        <v/>
      </c>
      <c r="G24" s="108" t="str">
        <f>IFERROR(IF(Loan_Not_Paid*Values_Entered,Interest,""), "")</f>
        <v/>
      </c>
      <c r="H24" s="108" t="str">
        <f>IFERROR(IF(Loan_Not_Paid*Values_Entered,Ending_Balance,""), "")</f>
        <v/>
      </c>
    </row>
    <row r="25" spans="2:15" x14ac:dyDescent="0.35">
      <c r="B25" s="92" t="str">
        <f>IFERROR(IF(Loan_Not_Paid*Values_Entered,Payment_Number,""), "")</f>
        <v/>
      </c>
      <c r="C25" s="91" t="str">
        <f>IFERROR(IF(Loan_Not_Paid*Values_Entered,Payment_Date,""), "")</f>
        <v/>
      </c>
      <c r="D25" s="108" t="str">
        <f>IFERROR(IF(Loan_Not_Paid*Values_Entered,Beginning_Balance,""), "")</f>
        <v/>
      </c>
      <c r="E25" s="108" t="str">
        <f>IFERROR(IF(Loan_Not_Paid*Values_Entered,Monthly_Payment,""), "")</f>
        <v/>
      </c>
      <c r="F25" s="108" t="str">
        <f>IFERROR(IF(Loan_Not_Paid*Values_Entered,Principal,""), "")</f>
        <v/>
      </c>
      <c r="G25" s="108" t="str">
        <f>IFERROR(IF(Loan_Not_Paid*Values_Entered,Interest,""), "")</f>
        <v/>
      </c>
      <c r="H25" s="108" t="str">
        <f>IFERROR(IF(Loan_Not_Paid*Values_Entered,Ending_Balance,""), "")</f>
        <v/>
      </c>
    </row>
    <row r="26" spans="2:15" x14ac:dyDescent="0.35">
      <c r="B26" s="92" t="str">
        <f>IFERROR(IF(Loan_Not_Paid*Values_Entered,Payment_Number,""), "")</f>
        <v/>
      </c>
      <c r="C26" s="91" t="str">
        <f>IFERROR(IF(Loan_Not_Paid*Values_Entered,Payment_Date,""), "")</f>
        <v/>
      </c>
      <c r="D26" s="108" t="str">
        <f>IFERROR(IF(Loan_Not_Paid*Values_Entered,Beginning_Balance,""), "")</f>
        <v/>
      </c>
      <c r="E26" s="108" t="str">
        <f>IFERROR(IF(Loan_Not_Paid*Values_Entered,Monthly_Payment,""), "")</f>
        <v/>
      </c>
      <c r="F26" s="108" t="str">
        <f>IFERROR(IF(Loan_Not_Paid*Values_Entered,Principal,""), "")</f>
        <v/>
      </c>
      <c r="G26" s="108" t="str">
        <f>IFERROR(IF(Loan_Not_Paid*Values_Entered,Interest,""), "")</f>
        <v/>
      </c>
      <c r="H26" s="108" t="str">
        <f>IFERROR(IF(Loan_Not_Paid*Values_Entered,Ending_Balance,""), "")</f>
        <v/>
      </c>
    </row>
    <row r="27" spans="2:15" x14ac:dyDescent="0.35">
      <c r="B27" s="92" t="str">
        <f>IFERROR(IF(Loan_Not_Paid*Values_Entered,Payment_Number,""), "")</f>
        <v/>
      </c>
      <c r="C27" s="91" t="str">
        <f>IFERROR(IF(Loan_Not_Paid*Values_Entered,Payment_Date,""), "")</f>
        <v/>
      </c>
      <c r="D27" s="108" t="str">
        <f>IFERROR(IF(Loan_Not_Paid*Values_Entered,Beginning_Balance,""), "")</f>
        <v/>
      </c>
      <c r="E27" s="108" t="str">
        <f>IFERROR(IF(Loan_Not_Paid*Values_Entered,Monthly_Payment,""), "")</f>
        <v/>
      </c>
      <c r="F27" s="108" t="str">
        <f>IFERROR(IF(Loan_Not_Paid*Values_Entered,Principal,""), "")</f>
        <v/>
      </c>
      <c r="G27" s="108" t="str">
        <f>IFERROR(IF(Loan_Not_Paid*Values_Entered,Interest,""), "")</f>
        <v/>
      </c>
      <c r="H27" s="108" t="str">
        <f>IFERROR(IF(Loan_Not_Paid*Values_Entered,Ending_Balance,""), "")</f>
        <v/>
      </c>
    </row>
    <row r="28" spans="2:15" x14ac:dyDescent="0.35">
      <c r="B28" s="92" t="str">
        <f>IFERROR(IF(Loan_Not_Paid*Values_Entered,Payment_Number,""), "")</f>
        <v/>
      </c>
      <c r="C28" s="91" t="str">
        <f>IFERROR(IF(Loan_Not_Paid*Values_Entered,Payment_Date,""), "")</f>
        <v/>
      </c>
      <c r="D28" s="108" t="str">
        <f>IFERROR(IF(Loan_Not_Paid*Values_Entered,Beginning_Balance,""), "")</f>
        <v/>
      </c>
      <c r="E28" s="108" t="str">
        <f>IFERROR(IF(Loan_Not_Paid*Values_Entered,Monthly_Payment,""), "")</f>
        <v/>
      </c>
      <c r="F28" s="108" t="str">
        <f>IFERROR(IF(Loan_Not_Paid*Values_Entered,Principal,""), "")</f>
        <v/>
      </c>
      <c r="G28" s="108" t="str">
        <f>IFERROR(IF(Loan_Not_Paid*Values_Entered,Interest,""), "")</f>
        <v/>
      </c>
      <c r="H28" s="108" t="str">
        <f>IFERROR(IF(Loan_Not_Paid*Values_Entered,Ending_Balance,""), "")</f>
        <v/>
      </c>
    </row>
    <row r="29" spans="2:15" x14ac:dyDescent="0.35">
      <c r="B29" s="92" t="str">
        <f>IFERROR(IF(Loan_Not_Paid*Values_Entered,Payment_Number,""), "")</f>
        <v/>
      </c>
      <c r="C29" s="91" t="str">
        <f>IFERROR(IF(Loan_Not_Paid*Values_Entered,Payment_Date,""), "")</f>
        <v/>
      </c>
      <c r="D29" s="108" t="str">
        <f>IFERROR(IF(Loan_Not_Paid*Values_Entered,Beginning_Balance,""), "")</f>
        <v/>
      </c>
      <c r="E29" s="108" t="str">
        <f>IFERROR(IF(Loan_Not_Paid*Values_Entered,Monthly_Payment,""), "")</f>
        <v/>
      </c>
      <c r="F29" s="108" t="str">
        <f>IFERROR(IF(Loan_Not_Paid*Values_Entered,Principal,""), "")</f>
        <v/>
      </c>
      <c r="G29" s="108" t="str">
        <f>IFERROR(IF(Loan_Not_Paid*Values_Entered,Interest,""), "")</f>
        <v/>
      </c>
      <c r="H29" s="108" t="str">
        <f>IFERROR(IF(Loan_Not_Paid*Values_Entered,Ending_Balance,""), "")</f>
        <v/>
      </c>
    </row>
    <row r="30" spans="2:15" x14ac:dyDescent="0.35">
      <c r="B30" s="92" t="str">
        <f>IFERROR(IF(Loan_Not_Paid*Values_Entered,Payment_Number,""), "")</f>
        <v/>
      </c>
      <c r="C30" s="91" t="str">
        <f>IFERROR(IF(Loan_Not_Paid*Values_Entered,Payment_Date,""), "")</f>
        <v/>
      </c>
      <c r="D30" s="108" t="str">
        <f>IFERROR(IF(Loan_Not_Paid*Values_Entered,Beginning_Balance,""), "")</f>
        <v/>
      </c>
      <c r="E30" s="108" t="str">
        <f>IFERROR(IF(Loan_Not_Paid*Values_Entered,Monthly_Payment,""), "")</f>
        <v/>
      </c>
      <c r="F30" s="108" t="str">
        <f>IFERROR(IF(Loan_Not_Paid*Values_Entered,Principal,""), "")</f>
        <v/>
      </c>
      <c r="G30" s="108" t="str">
        <f>IFERROR(IF(Loan_Not_Paid*Values_Entered,Interest,""), "")</f>
        <v/>
      </c>
      <c r="H30" s="108" t="str">
        <f>IFERROR(IF(Loan_Not_Paid*Values_Entered,Ending_Balance,""), "")</f>
        <v/>
      </c>
    </row>
    <row r="31" spans="2:15" x14ac:dyDescent="0.35">
      <c r="B31" s="92" t="str">
        <f>IFERROR(IF(Loan_Not_Paid*Values_Entered,Payment_Number,""), "")</f>
        <v/>
      </c>
      <c r="C31" s="91" t="str">
        <f>IFERROR(IF(Loan_Not_Paid*Values_Entered,Payment_Date,""), "")</f>
        <v/>
      </c>
      <c r="D31" s="108" t="str">
        <f>IFERROR(IF(Loan_Not_Paid*Values_Entered,Beginning_Balance,""), "")</f>
        <v/>
      </c>
      <c r="E31" s="108" t="str">
        <f>IFERROR(IF(Loan_Not_Paid*Values_Entered,Monthly_Payment,""), "")</f>
        <v/>
      </c>
      <c r="F31" s="108" t="str">
        <f>IFERROR(IF(Loan_Not_Paid*Values_Entered,Principal,""), "")</f>
        <v/>
      </c>
      <c r="G31" s="108" t="str">
        <f>IFERROR(IF(Loan_Not_Paid*Values_Entered,Interest,""), "")</f>
        <v/>
      </c>
      <c r="H31" s="108" t="str">
        <f>IFERROR(IF(Loan_Not_Paid*Values_Entered,Ending_Balance,""), "")</f>
        <v/>
      </c>
    </row>
    <row r="32" spans="2:15" x14ac:dyDescent="0.35">
      <c r="B32" s="92" t="str">
        <f>IFERROR(IF(Loan_Not_Paid*Values_Entered,Payment_Number,""), "")</f>
        <v/>
      </c>
      <c r="C32" s="91" t="str">
        <f>IFERROR(IF(Loan_Not_Paid*Values_Entered,Payment_Date,""), "")</f>
        <v/>
      </c>
      <c r="D32" s="108" t="str">
        <f>IFERROR(IF(Loan_Not_Paid*Values_Entered,Beginning_Balance,""), "")</f>
        <v/>
      </c>
      <c r="E32" s="108" t="str">
        <f>IFERROR(IF(Loan_Not_Paid*Values_Entered,Monthly_Payment,""), "")</f>
        <v/>
      </c>
      <c r="F32" s="108" t="str">
        <f>IFERROR(IF(Loan_Not_Paid*Values_Entered,Principal,""), "")</f>
        <v/>
      </c>
      <c r="G32" s="108" t="str">
        <f>IFERROR(IF(Loan_Not_Paid*Values_Entered,Interest,""), "")</f>
        <v/>
      </c>
      <c r="H32" s="108" t="str">
        <f>IFERROR(IF(Loan_Not_Paid*Values_Entered,Ending_Balance,""), "")</f>
        <v/>
      </c>
    </row>
    <row r="33" spans="2:8" x14ac:dyDescent="0.35">
      <c r="B33" s="92" t="str">
        <f>IFERROR(IF(Loan_Not_Paid*Values_Entered,Payment_Number,""), "")</f>
        <v/>
      </c>
      <c r="C33" s="91" t="str">
        <f>IFERROR(IF(Loan_Not_Paid*Values_Entered,Payment_Date,""), "")</f>
        <v/>
      </c>
      <c r="D33" s="108" t="str">
        <f>IFERROR(IF(Loan_Not_Paid*Values_Entered,Beginning_Balance,""), "")</f>
        <v/>
      </c>
      <c r="E33" s="108" t="str">
        <f>IFERROR(IF(Loan_Not_Paid*Values_Entered,Monthly_Payment,""), "")</f>
        <v/>
      </c>
      <c r="F33" s="108" t="str">
        <f>IFERROR(IF(Loan_Not_Paid*Values_Entered,Principal,""), "")</f>
        <v/>
      </c>
      <c r="G33" s="108" t="str">
        <f>IFERROR(IF(Loan_Not_Paid*Values_Entered,Interest,""), "")</f>
        <v/>
      </c>
      <c r="H33" s="108" t="str">
        <f>IFERROR(IF(Loan_Not_Paid*Values_Entered,Ending_Balance,""), "")</f>
        <v/>
      </c>
    </row>
    <row r="34" spans="2:8" x14ac:dyDescent="0.35">
      <c r="B34" s="92" t="str">
        <f>IFERROR(IF(Loan_Not_Paid*Values_Entered,Payment_Number,""), "")</f>
        <v/>
      </c>
      <c r="C34" s="91" t="str">
        <f>IFERROR(IF(Loan_Not_Paid*Values_Entered,Payment_Date,""), "")</f>
        <v/>
      </c>
      <c r="D34" s="108" t="str">
        <f>IFERROR(IF(Loan_Not_Paid*Values_Entered,Beginning_Balance,""), "")</f>
        <v/>
      </c>
      <c r="E34" s="108" t="str">
        <f>IFERROR(IF(Loan_Not_Paid*Values_Entered,Monthly_Payment,""), "")</f>
        <v/>
      </c>
      <c r="F34" s="108" t="str">
        <f>IFERROR(IF(Loan_Not_Paid*Values_Entered,Principal,""), "")</f>
        <v/>
      </c>
      <c r="G34" s="108" t="str">
        <f>IFERROR(IF(Loan_Not_Paid*Values_Entered,Interest,""), "")</f>
        <v/>
      </c>
      <c r="H34" s="108" t="str">
        <f>IFERROR(IF(Loan_Not_Paid*Values_Entered,Ending_Balance,""), "")</f>
        <v/>
      </c>
    </row>
    <row r="35" spans="2:8" x14ac:dyDescent="0.35">
      <c r="B35" s="92" t="str">
        <f>IFERROR(IF(Loan_Not_Paid*Values_Entered,Payment_Number,""), "")</f>
        <v/>
      </c>
      <c r="C35" s="91" t="str">
        <f>IFERROR(IF(Loan_Not_Paid*Values_Entered,Payment_Date,""), "")</f>
        <v/>
      </c>
      <c r="D35" s="108" t="str">
        <f>IFERROR(IF(Loan_Not_Paid*Values_Entered,Beginning_Balance,""), "")</f>
        <v/>
      </c>
      <c r="E35" s="108" t="str">
        <f>IFERROR(IF(Loan_Not_Paid*Values_Entered,Monthly_Payment,""), "")</f>
        <v/>
      </c>
      <c r="F35" s="108" t="str">
        <f>IFERROR(IF(Loan_Not_Paid*Values_Entered,Principal,""), "")</f>
        <v/>
      </c>
      <c r="G35" s="108" t="str">
        <f>IFERROR(IF(Loan_Not_Paid*Values_Entered,Interest,""), "")</f>
        <v/>
      </c>
      <c r="H35" s="108" t="str">
        <f>IFERROR(IF(Loan_Not_Paid*Values_Entered,Ending_Balance,""), "")</f>
        <v/>
      </c>
    </row>
    <row r="36" spans="2:8" x14ac:dyDescent="0.35">
      <c r="B36" s="92" t="str">
        <f>IFERROR(IF(Loan_Not_Paid*Values_Entered,Payment_Number,""), "")</f>
        <v/>
      </c>
      <c r="C36" s="91" t="str">
        <f>IFERROR(IF(Loan_Not_Paid*Values_Entered,Payment_Date,""), "")</f>
        <v/>
      </c>
      <c r="D36" s="108" t="str">
        <f>IFERROR(IF(Loan_Not_Paid*Values_Entered,Beginning_Balance,""), "")</f>
        <v/>
      </c>
      <c r="E36" s="108" t="str">
        <f>IFERROR(IF(Loan_Not_Paid*Values_Entered,Monthly_Payment,""), "")</f>
        <v/>
      </c>
      <c r="F36" s="108" t="str">
        <f>IFERROR(IF(Loan_Not_Paid*Values_Entered,Principal,""), "")</f>
        <v/>
      </c>
      <c r="G36" s="108" t="str">
        <f>IFERROR(IF(Loan_Not_Paid*Values_Entered,Interest,""), "")</f>
        <v/>
      </c>
      <c r="H36" s="108" t="str">
        <f>IFERROR(IF(Loan_Not_Paid*Values_Entered,Ending_Balance,""), "")</f>
        <v/>
      </c>
    </row>
    <row r="37" spans="2:8" x14ac:dyDescent="0.35">
      <c r="B37" s="92" t="str">
        <f>IFERROR(IF(Loan_Not_Paid*Values_Entered,Payment_Number,""), "")</f>
        <v/>
      </c>
      <c r="C37" s="91" t="str">
        <f>IFERROR(IF(Loan_Not_Paid*Values_Entered,Payment_Date,""), "")</f>
        <v/>
      </c>
      <c r="D37" s="108" t="str">
        <f>IFERROR(IF(Loan_Not_Paid*Values_Entered,Beginning_Balance,""), "")</f>
        <v/>
      </c>
      <c r="E37" s="108" t="str">
        <f>IFERROR(IF(Loan_Not_Paid*Values_Entered,Monthly_Payment,""), "")</f>
        <v/>
      </c>
      <c r="F37" s="108" t="str">
        <f>IFERROR(IF(Loan_Not_Paid*Values_Entered,Principal,""), "")</f>
        <v/>
      </c>
      <c r="G37" s="108" t="str">
        <f>IFERROR(IF(Loan_Not_Paid*Values_Entered,Interest,""), "")</f>
        <v/>
      </c>
      <c r="H37" s="108" t="str">
        <f>IFERROR(IF(Loan_Not_Paid*Values_Entered,Ending_Balance,""), "")</f>
        <v/>
      </c>
    </row>
    <row r="38" spans="2:8" x14ac:dyDescent="0.35">
      <c r="B38" s="92" t="str">
        <f>IFERROR(IF(Loan_Not_Paid*Values_Entered,Payment_Number,""), "")</f>
        <v/>
      </c>
      <c r="C38" s="91" t="str">
        <f>IFERROR(IF(Loan_Not_Paid*Values_Entered,Payment_Date,""), "")</f>
        <v/>
      </c>
      <c r="D38" s="108" t="str">
        <f>IFERROR(IF(Loan_Not_Paid*Values_Entered,Beginning_Balance,""), "")</f>
        <v/>
      </c>
      <c r="E38" s="108" t="str">
        <f>IFERROR(IF(Loan_Not_Paid*Values_Entered,Monthly_Payment,""), "")</f>
        <v/>
      </c>
      <c r="F38" s="108" t="str">
        <f>IFERROR(IF(Loan_Not_Paid*Values_Entered,Principal,""), "")</f>
        <v/>
      </c>
      <c r="G38" s="108" t="str">
        <f>IFERROR(IF(Loan_Not_Paid*Values_Entered,Interest,""), "")</f>
        <v/>
      </c>
      <c r="H38" s="108" t="str">
        <f>IFERROR(IF(Loan_Not_Paid*Values_Entered,Ending_Balance,""), "")</f>
        <v/>
      </c>
    </row>
    <row r="39" spans="2:8" x14ac:dyDescent="0.35">
      <c r="B39" s="92" t="str">
        <f>IFERROR(IF(Loan_Not_Paid*Values_Entered,Payment_Number,""), "")</f>
        <v/>
      </c>
      <c r="C39" s="91" t="str">
        <f>IFERROR(IF(Loan_Not_Paid*Values_Entered,Payment_Date,""), "")</f>
        <v/>
      </c>
      <c r="D39" s="108" t="str">
        <f>IFERROR(IF(Loan_Not_Paid*Values_Entered,Beginning_Balance,""), "")</f>
        <v/>
      </c>
      <c r="E39" s="108" t="str">
        <f>IFERROR(IF(Loan_Not_Paid*Values_Entered,Monthly_Payment,""), "")</f>
        <v/>
      </c>
      <c r="F39" s="108" t="str">
        <f>IFERROR(IF(Loan_Not_Paid*Values_Entered,Principal,""), "")</f>
        <v/>
      </c>
      <c r="G39" s="108" t="str">
        <f>IFERROR(IF(Loan_Not_Paid*Values_Entered,Interest,""), "")</f>
        <v/>
      </c>
      <c r="H39" s="108" t="str">
        <f>IFERROR(IF(Loan_Not_Paid*Values_Entered,Ending_Balance,""), "")</f>
        <v/>
      </c>
    </row>
    <row r="40" spans="2:8" x14ac:dyDescent="0.35">
      <c r="B40" s="92" t="str">
        <f>IFERROR(IF(Loan_Not_Paid*Values_Entered,Payment_Number,""), "")</f>
        <v/>
      </c>
      <c r="C40" s="91" t="str">
        <f>IFERROR(IF(Loan_Not_Paid*Values_Entered,Payment_Date,""), "")</f>
        <v/>
      </c>
      <c r="D40" s="108" t="str">
        <f>IFERROR(IF(Loan_Not_Paid*Values_Entered,Beginning_Balance,""), "")</f>
        <v/>
      </c>
      <c r="E40" s="108" t="str">
        <f>IFERROR(IF(Loan_Not_Paid*Values_Entered,Monthly_Payment,""), "")</f>
        <v/>
      </c>
      <c r="F40" s="108" t="str">
        <f>IFERROR(IF(Loan_Not_Paid*Values_Entered,Principal,""), "")</f>
        <v/>
      </c>
      <c r="G40" s="108" t="str">
        <f>IFERROR(IF(Loan_Not_Paid*Values_Entered,Interest,""), "")</f>
        <v/>
      </c>
      <c r="H40" s="108" t="str">
        <f>IFERROR(IF(Loan_Not_Paid*Values_Entered,Ending_Balance,""), "")</f>
        <v/>
      </c>
    </row>
    <row r="41" spans="2:8" x14ac:dyDescent="0.35">
      <c r="B41" s="92" t="str">
        <f>IFERROR(IF(Loan_Not_Paid*Values_Entered,Payment_Number,""), "")</f>
        <v/>
      </c>
      <c r="C41" s="91" t="str">
        <f>IFERROR(IF(Loan_Not_Paid*Values_Entered,Payment_Date,""), "")</f>
        <v/>
      </c>
      <c r="D41" s="108" t="str">
        <f>IFERROR(IF(Loan_Not_Paid*Values_Entered,Beginning_Balance,""), "")</f>
        <v/>
      </c>
      <c r="E41" s="108" t="str">
        <f>IFERROR(IF(Loan_Not_Paid*Values_Entered,Monthly_Payment,""), "")</f>
        <v/>
      </c>
      <c r="F41" s="108" t="str">
        <f>IFERROR(IF(Loan_Not_Paid*Values_Entered,Principal,""), "")</f>
        <v/>
      </c>
      <c r="G41" s="108" t="str">
        <f>IFERROR(IF(Loan_Not_Paid*Values_Entered,Interest,""), "")</f>
        <v/>
      </c>
      <c r="H41" s="108" t="str">
        <f>IFERROR(IF(Loan_Not_Paid*Values_Entered,Ending_Balance,""), "")</f>
        <v/>
      </c>
    </row>
    <row r="42" spans="2:8" x14ac:dyDescent="0.35">
      <c r="B42" s="92" t="str">
        <f>IFERROR(IF(Loan_Not_Paid*Values_Entered,Payment_Number,""), "")</f>
        <v/>
      </c>
      <c r="C42" s="91" t="str">
        <f>IFERROR(IF(Loan_Not_Paid*Values_Entered,Payment_Date,""), "")</f>
        <v/>
      </c>
      <c r="D42" s="108" t="str">
        <f>IFERROR(IF(Loan_Not_Paid*Values_Entered,Beginning_Balance,""), "")</f>
        <v/>
      </c>
      <c r="E42" s="108" t="str">
        <f>IFERROR(IF(Loan_Not_Paid*Values_Entered,Monthly_Payment,""), "")</f>
        <v/>
      </c>
      <c r="F42" s="108" t="str">
        <f>IFERROR(IF(Loan_Not_Paid*Values_Entered,Principal,""), "")</f>
        <v/>
      </c>
      <c r="G42" s="108" t="str">
        <f>IFERROR(IF(Loan_Not_Paid*Values_Entered,Interest,""), "")</f>
        <v/>
      </c>
      <c r="H42" s="108" t="str">
        <f>IFERROR(IF(Loan_Not_Paid*Values_Entered,Ending_Balance,""), "")</f>
        <v/>
      </c>
    </row>
    <row r="43" spans="2:8" x14ac:dyDescent="0.35">
      <c r="B43" s="92" t="str">
        <f>IFERROR(IF(Loan_Not_Paid*Values_Entered,Payment_Number,""), "")</f>
        <v/>
      </c>
      <c r="C43" s="91" t="str">
        <f>IFERROR(IF(Loan_Not_Paid*Values_Entered,Payment_Date,""), "")</f>
        <v/>
      </c>
      <c r="D43" s="108" t="str">
        <f>IFERROR(IF(Loan_Not_Paid*Values_Entered,Beginning_Balance,""), "")</f>
        <v/>
      </c>
      <c r="E43" s="108" t="str">
        <f>IFERROR(IF(Loan_Not_Paid*Values_Entered,Monthly_Payment,""), "")</f>
        <v/>
      </c>
      <c r="F43" s="108" t="str">
        <f>IFERROR(IF(Loan_Not_Paid*Values_Entered,Principal,""), "")</f>
        <v/>
      </c>
      <c r="G43" s="108" t="str">
        <f>IFERROR(IF(Loan_Not_Paid*Values_Entered,Interest,""), "")</f>
        <v/>
      </c>
      <c r="H43" s="108" t="str">
        <f>IFERROR(IF(Loan_Not_Paid*Values_Entered,Ending_Balance,""), "")</f>
        <v/>
      </c>
    </row>
    <row r="44" spans="2:8" x14ac:dyDescent="0.35">
      <c r="B44" s="92" t="str">
        <f>IFERROR(IF(Loan_Not_Paid*Values_Entered,Payment_Number,""), "")</f>
        <v/>
      </c>
      <c r="C44" s="91" t="str">
        <f>IFERROR(IF(Loan_Not_Paid*Values_Entered,Payment_Date,""), "")</f>
        <v/>
      </c>
      <c r="D44" s="108" t="str">
        <f>IFERROR(IF(Loan_Not_Paid*Values_Entered,Beginning_Balance,""), "")</f>
        <v/>
      </c>
      <c r="E44" s="108" t="str">
        <f>IFERROR(IF(Loan_Not_Paid*Values_Entered,Monthly_Payment,""), "")</f>
        <v/>
      </c>
      <c r="F44" s="108" t="str">
        <f>IFERROR(IF(Loan_Not_Paid*Values_Entered,Principal,""), "")</f>
        <v/>
      </c>
      <c r="G44" s="108" t="str">
        <f>IFERROR(IF(Loan_Not_Paid*Values_Entered,Interest,""), "")</f>
        <v/>
      </c>
      <c r="H44" s="108" t="str">
        <f>IFERROR(IF(Loan_Not_Paid*Values_Entered,Ending_Balance,""), "")</f>
        <v/>
      </c>
    </row>
    <row r="45" spans="2:8" x14ac:dyDescent="0.35">
      <c r="B45" s="92" t="str">
        <f>IFERROR(IF(Loan_Not_Paid*Values_Entered,Payment_Number,""), "")</f>
        <v/>
      </c>
      <c r="C45" s="91" t="str">
        <f>IFERROR(IF(Loan_Not_Paid*Values_Entered,Payment_Date,""), "")</f>
        <v/>
      </c>
      <c r="D45" s="108" t="str">
        <f>IFERROR(IF(Loan_Not_Paid*Values_Entered,Beginning_Balance,""), "")</f>
        <v/>
      </c>
      <c r="E45" s="108" t="str">
        <f>IFERROR(IF(Loan_Not_Paid*Values_Entered,Monthly_Payment,""), "")</f>
        <v/>
      </c>
      <c r="F45" s="108" t="str">
        <f>IFERROR(IF(Loan_Not_Paid*Values_Entered,Principal,""), "")</f>
        <v/>
      </c>
      <c r="G45" s="108" t="str">
        <f>IFERROR(IF(Loan_Not_Paid*Values_Entered,Interest,""), "")</f>
        <v/>
      </c>
      <c r="H45" s="108" t="str">
        <f>IFERROR(IF(Loan_Not_Paid*Values_Entered,Ending_Balance,""), "")</f>
        <v/>
      </c>
    </row>
    <row r="46" spans="2:8" x14ac:dyDescent="0.35">
      <c r="B46" s="92" t="str">
        <f>IFERROR(IF(Loan_Not_Paid*Values_Entered,Payment_Number,""), "")</f>
        <v/>
      </c>
      <c r="C46" s="91" t="str">
        <f>IFERROR(IF(Loan_Not_Paid*Values_Entered,Payment_Date,""), "")</f>
        <v/>
      </c>
      <c r="D46" s="108" t="str">
        <f>IFERROR(IF(Loan_Not_Paid*Values_Entered,Beginning_Balance,""), "")</f>
        <v/>
      </c>
      <c r="E46" s="108" t="str">
        <f>IFERROR(IF(Loan_Not_Paid*Values_Entered,Monthly_Payment,""), "")</f>
        <v/>
      </c>
      <c r="F46" s="108" t="str">
        <f>IFERROR(IF(Loan_Not_Paid*Values_Entered,Principal,""), "")</f>
        <v/>
      </c>
      <c r="G46" s="108" t="str">
        <f>IFERROR(IF(Loan_Not_Paid*Values_Entered,Interest,""), "")</f>
        <v/>
      </c>
      <c r="H46" s="108" t="str">
        <f>IFERROR(IF(Loan_Not_Paid*Values_Entered,Ending_Balance,""), "")</f>
        <v/>
      </c>
    </row>
    <row r="47" spans="2:8" x14ac:dyDescent="0.35">
      <c r="B47" s="92" t="str">
        <f>IFERROR(IF(Loan_Not_Paid*Values_Entered,Payment_Number,""), "")</f>
        <v/>
      </c>
      <c r="C47" s="91" t="str">
        <f>IFERROR(IF(Loan_Not_Paid*Values_Entered,Payment_Date,""), "")</f>
        <v/>
      </c>
      <c r="D47" s="108" t="str">
        <f>IFERROR(IF(Loan_Not_Paid*Values_Entered,Beginning_Balance,""), "")</f>
        <v/>
      </c>
      <c r="E47" s="108" t="str">
        <f>IFERROR(IF(Loan_Not_Paid*Values_Entered,Monthly_Payment,""), "")</f>
        <v/>
      </c>
      <c r="F47" s="108" t="str">
        <f>IFERROR(IF(Loan_Not_Paid*Values_Entered,Principal,""), "")</f>
        <v/>
      </c>
      <c r="G47" s="108" t="str">
        <f>IFERROR(IF(Loan_Not_Paid*Values_Entered,Interest,""), "")</f>
        <v/>
      </c>
      <c r="H47" s="108" t="str">
        <f>IFERROR(IF(Loan_Not_Paid*Values_Entered,Ending_Balance,""), "")</f>
        <v/>
      </c>
    </row>
    <row r="48" spans="2:8" x14ac:dyDescent="0.35">
      <c r="B48" s="92" t="str">
        <f>IFERROR(IF(Loan_Not_Paid*Values_Entered,Payment_Number,""), "")</f>
        <v/>
      </c>
      <c r="C48" s="91" t="str">
        <f>IFERROR(IF(Loan_Not_Paid*Values_Entered,Payment_Date,""), "")</f>
        <v/>
      </c>
      <c r="D48" s="108" t="str">
        <f>IFERROR(IF(Loan_Not_Paid*Values_Entered,Beginning_Balance,""), "")</f>
        <v/>
      </c>
      <c r="E48" s="108" t="str">
        <f>IFERROR(IF(Loan_Not_Paid*Values_Entered,Monthly_Payment,""), "")</f>
        <v/>
      </c>
      <c r="F48" s="108" t="str">
        <f>IFERROR(IF(Loan_Not_Paid*Values_Entered,Principal,""), "")</f>
        <v/>
      </c>
      <c r="G48" s="108" t="str">
        <f>IFERROR(IF(Loan_Not_Paid*Values_Entered,Interest,""), "")</f>
        <v/>
      </c>
      <c r="H48" s="108" t="str">
        <f>IFERROR(IF(Loan_Not_Paid*Values_Entered,Ending_Balance,""), "")</f>
        <v/>
      </c>
    </row>
    <row r="49" spans="2:8" x14ac:dyDescent="0.35">
      <c r="B49" s="92" t="str">
        <f>IFERROR(IF(Loan_Not_Paid*Values_Entered,Payment_Number,""), "")</f>
        <v/>
      </c>
      <c r="C49" s="91" t="str">
        <f>IFERROR(IF(Loan_Not_Paid*Values_Entered,Payment_Date,""), "")</f>
        <v/>
      </c>
      <c r="D49" s="108" t="str">
        <f>IFERROR(IF(Loan_Not_Paid*Values_Entered,Beginning_Balance,""), "")</f>
        <v/>
      </c>
      <c r="E49" s="108" t="str">
        <f>IFERROR(IF(Loan_Not_Paid*Values_Entered,Monthly_Payment,""), "")</f>
        <v/>
      </c>
      <c r="F49" s="108" t="str">
        <f>IFERROR(IF(Loan_Not_Paid*Values_Entered,Principal,""), "")</f>
        <v/>
      </c>
      <c r="G49" s="108" t="str">
        <f>IFERROR(IF(Loan_Not_Paid*Values_Entered,Interest,""), "")</f>
        <v/>
      </c>
      <c r="H49" s="108" t="str">
        <f>IFERROR(IF(Loan_Not_Paid*Values_Entered,Ending_Balance,""), "")</f>
        <v/>
      </c>
    </row>
    <row r="50" spans="2:8" x14ac:dyDescent="0.35">
      <c r="B50" s="92" t="str">
        <f>IFERROR(IF(Loan_Not_Paid*Values_Entered,Payment_Number,""), "")</f>
        <v/>
      </c>
      <c r="C50" s="91" t="str">
        <f>IFERROR(IF(Loan_Not_Paid*Values_Entered,Payment_Date,""), "")</f>
        <v/>
      </c>
      <c r="D50" s="108" t="str">
        <f>IFERROR(IF(Loan_Not_Paid*Values_Entered,Beginning_Balance,""), "")</f>
        <v/>
      </c>
      <c r="E50" s="108" t="str">
        <f>IFERROR(IF(Loan_Not_Paid*Values_Entered,Monthly_Payment,""), "")</f>
        <v/>
      </c>
      <c r="F50" s="108" t="str">
        <f>IFERROR(IF(Loan_Not_Paid*Values_Entered,Principal,""), "")</f>
        <v/>
      </c>
      <c r="G50" s="108" t="str">
        <f>IFERROR(IF(Loan_Not_Paid*Values_Entered,Interest,""), "")</f>
        <v/>
      </c>
      <c r="H50" s="108" t="str">
        <f>IFERROR(IF(Loan_Not_Paid*Values_Entered,Ending_Balance,""), "")</f>
        <v/>
      </c>
    </row>
    <row r="51" spans="2:8" x14ac:dyDescent="0.35">
      <c r="B51" s="92" t="str">
        <f>IFERROR(IF(Loan_Not_Paid*Values_Entered,Payment_Number,""), "")</f>
        <v/>
      </c>
      <c r="C51" s="91" t="str">
        <f>IFERROR(IF(Loan_Not_Paid*Values_Entered,Payment_Date,""), "")</f>
        <v/>
      </c>
      <c r="D51" s="108" t="str">
        <f>IFERROR(IF(Loan_Not_Paid*Values_Entered,Beginning_Balance,""), "")</f>
        <v/>
      </c>
      <c r="E51" s="108" t="str">
        <f>IFERROR(IF(Loan_Not_Paid*Values_Entered,Monthly_Payment,""), "")</f>
        <v/>
      </c>
      <c r="F51" s="108" t="str">
        <f>IFERROR(IF(Loan_Not_Paid*Values_Entered,Principal,""), "")</f>
        <v/>
      </c>
      <c r="G51" s="108" t="str">
        <f>IFERROR(IF(Loan_Not_Paid*Values_Entered,Interest,""), "")</f>
        <v/>
      </c>
      <c r="H51" s="108" t="str">
        <f>IFERROR(IF(Loan_Not_Paid*Values_Entered,Ending_Balance,""), "")</f>
        <v/>
      </c>
    </row>
    <row r="52" spans="2:8" x14ac:dyDescent="0.35">
      <c r="B52" s="92" t="str">
        <f>IFERROR(IF(Loan_Not_Paid*Values_Entered,Payment_Number,""), "")</f>
        <v/>
      </c>
      <c r="C52" s="91" t="str">
        <f>IFERROR(IF(Loan_Not_Paid*Values_Entered,Payment_Date,""), "")</f>
        <v/>
      </c>
      <c r="D52" s="108" t="str">
        <f>IFERROR(IF(Loan_Not_Paid*Values_Entered,Beginning_Balance,""), "")</f>
        <v/>
      </c>
      <c r="E52" s="108" t="str">
        <f>IFERROR(IF(Loan_Not_Paid*Values_Entered,Monthly_Payment,""), "")</f>
        <v/>
      </c>
      <c r="F52" s="108" t="str">
        <f>IFERROR(IF(Loan_Not_Paid*Values_Entered,Principal,""), "")</f>
        <v/>
      </c>
      <c r="G52" s="108" t="str">
        <f>IFERROR(IF(Loan_Not_Paid*Values_Entered,Interest,""), "")</f>
        <v/>
      </c>
      <c r="H52" s="108" t="str">
        <f>IFERROR(IF(Loan_Not_Paid*Values_Entered,Ending_Balance,""), "")</f>
        <v/>
      </c>
    </row>
    <row r="53" spans="2:8" x14ac:dyDescent="0.35">
      <c r="B53" s="92" t="str">
        <f>IFERROR(IF(Loan_Not_Paid*Values_Entered,Payment_Number,""), "")</f>
        <v/>
      </c>
      <c r="C53" s="91" t="str">
        <f>IFERROR(IF(Loan_Not_Paid*Values_Entered,Payment_Date,""), "")</f>
        <v/>
      </c>
      <c r="D53" s="108" t="str">
        <f>IFERROR(IF(Loan_Not_Paid*Values_Entered,Beginning_Balance,""), "")</f>
        <v/>
      </c>
      <c r="E53" s="108" t="str">
        <f>IFERROR(IF(Loan_Not_Paid*Values_Entered,Monthly_Payment,""), "")</f>
        <v/>
      </c>
      <c r="F53" s="108" t="str">
        <f>IFERROR(IF(Loan_Not_Paid*Values_Entered,Principal,""), "")</f>
        <v/>
      </c>
      <c r="G53" s="108" t="str">
        <f>IFERROR(IF(Loan_Not_Paid*Values_Entered,Interest,""), "")</f>
        <v/>
      </c>
      <c r="H53" s="108" t="str">
        <f>IFERROR(IF(Loan_Not_Paid*Values_Entered,Ending_Balance,""), "")</f>
        <v/>
      </c>
    </row>
    <row r="54" spans="2:8" x14ac:dyDescent="0.35">
      <c r="B54" s="92" t="str">
        <f>IFERROR(IF(Loan_Not_Paid*Values_Entered,Payment_Number,""), "")</f>
        <v/>
      </c>
      <c r="C54" s="91" t="str">
        <f>IFERROR(IF(Loan_Not_Paid*Values_Entered,Payment_Date,""), "")</f>
        <v/>
      </c>
      <c r="D54" s="108" t="str">
        <f>IFERROR(IF(Loan_Not_Paid*Values_Entered,Beginning_Balance,""), "")</f>
        <v/>
      </c>
      <c r="E54" s="108" t="str">
        <f>IFERROR(IF(Loan_Not_Paid*Values_Entered,Monthly_Payment,""), "")</f>
        <v/>
      </c>
      <c r="F54" s="108" t="str">
        <f>IFERROR(IF(Loan_Not_Paid*Values_Entered,Principal,""), "")</f>
        <v/>
      </c>
      <c r="G54" s="108" t="str">
        <f>IFERROR(IF(Loan_Not_Paid*Values_Entered,Interest,""), "")</f>
        <v/>
      </c>
      <c r="H54" s="108" t="str">
        <f>IFERROR(IF(Loan_Not_Paid*Values_Entered,Ending_Balance,""), "")</f>
        <v/>
      </c>
    </row>
    <row r="55" spans="2:8" x14ac:dyDescent="0.35">
      <c r="B55" s="92" t="str">
        <f>IFERROR(IF(Loan_Not_Paid*Values_Entered,Payment_Number,""), "")</f>
        <v/>
      </c>
      <c r="C55" s="91" t="str">
        <f>IFERROR(IF(Loan_Not_Paid*Values_Entered,Payment_Date,""), "")</f>
        <v/>
      </c>
      <c r="D55" s="108" t="str">
        <f>IFERROR(IF(Loan_Not_Paid*Values_Entered,Beginning_Balance,""), "")</f>
        <v/>
      </c>
      <c r="E55" s="108" t="str">
        <f>IFERROR(IF(Loan_Not_Paid*Values_Entered,Monthly_Payment,""), "")</f>
        <v/>
      </c>
      <c r="F55" s="108" t="str">
        <f>IFERROR(IF(Loan_Not_Paid*Values_Entered,Principal,""), "")</f>
        <v/>
      </c>
      <c r="G55" s="108" t="str">
        <f>IFERROR(IF(Loan_Not_Paid*Values_Entered,Interest,""), "")</f>
        <v/>
      </c>
      <c r="H55" s="108" t="str">
        <f>IFERROR(IF(Loan_Not_Paid*Values_Entered,Ending_Balance,""), "")</f>
        <v/>
      </c>
    </row>
    <row r="56" spans="2:8" x14ac:dyDescent="0.35">
      <c r="B56" s="92" t="str">
        <f>IFERROR(IF(Loan_Not_Paid*Values_Entered,Payment_Number,""), "")</f>
        <v/>
      </c>
      <c r="C56" s="91" t="str">
        <f>IFERROR(IF(Loan_Not_Paid*Values_Entered,Payment_Date,""), "")</f>
        <v/>
      </c>
      <c r="D56" s="108" t="str">
        <f>IFERROR(IF(Loan_Not_Paid*Values_Entered,Beginning_Balance,""), "")</f>
        <v/>
      </c>
      <c r="E56" s="108" t="str">
        <f>IFERROR(IF(Loan_Not_Paid*Values_Entered,Monthly_Payment,""), "")</f>
        <v/>
      </c>
      <c r="F56" s="108" t="str">
        <f>IFERROR(IF(Loan_Not_Paid*Values_Entered,Principal,""), "")</f>
        <v/>
      </c>
      <c r="G56" s="108" t="str">
        <f>IFERROR(IF(Loan_Not_Paid*Values_Entered,Interest,""), "")</f>
        <v/>
      </c>
      <c r="H56" s="108" t="str">
        <f>IFERROR(IF(Loan_Not_Paid*Values_Entered,Ending_Balance,""), "")</f>
        <v/>
      </c>
    </row>
    <row r="57" spans="2:8" x14ac:dyDescent="0.35">
      <c r="B57" s="92" t="str">
        <f>IFERROR(IF(Loan_Not_Paid*Values_Entered,Payment_Number,""), "")</f>
        <v/>
      </c>
      <c r="C57" s="91" t="str">
        <f>IFERROR(IF(Loan_Not_Paid*Values_Entered,Payment_Date,""), "")</f>
        <v/>
      </c>
      <c r="D57" s="108" t="str">
        <f>IFERROR(IF(Loan_Not_Paid*Values_Entered,Beginning_Balance,""), "")</f>
        <v/>
      </c>
      <c r="E57" s="108" t="str">
        <f>IFERROR(IF(Loan_Not_Paid*Values_Entered,Monthly_Payment,""), "")</f>
        <v/>
      </c>
      <c r="F57" s="108" t="str">
        <f>IFERROR(IF(Loan_Not_Paid*Values_Entered,Principal,""), "")</f>
        <v/>
      </c>
      <c r="G57" s="108" t="str">
        <f>IFERROR(IF(Loan_Not_Paid*Values_Entered,Interest,""), "")</f>
        <v/>
      </c>
      <c r="H57" s="108" t="str">
        <f>IFERROR(IF(Loan_Not_Paid*Values_Entered,Ending_Balance,""), "")</f>
        <v/>
      </c>
    </row>
    <row r="58" spans="2:8" x14ac:dyDescent="0.35">
      <c r="B58" s="92" t="str">
        <f>IFERROR(IF(Loan_Not_Paid*Values_Entered,Payment_Number,""), "")</f>
        <v/>
      </c>
      <c r="C58" s="91" t="str">
        <f>IFERROR(IF(Loan_Not_Paid*Values_Entered,Payment_Date,""), "")</f>
        <v/>
      </c>
      <c r="D58" s="108" t="str">
        <f>IFERROR(IF(Loan_Not_Paid*Values_Entered,Beginning_Balance,""), "")</f>
        <v/>
      </c>
      <c r="E58" s="108" t="str">
        <f>IFERROR(IF(Loan_Not_Paid*Values_Entered,Monthly_Payment,""), "")</f>
        <v/>
      </c>
      <c r="F58" s="108" t="str">
        <f>IFERROR(IF(Loan_Not_Paid*Values_Entered,Principal,""), "")</f>
        <v/>
      </c>
      <c r="G58" s="108" t="str">
        <f>IFERROR(IF(Loan_Not_Paid*Values_Entered,Interest,""), "")</f>
        <v/>
      </c>
      <c r="H58" s="108" t="str">
        <f>IFERROR(IF(Loan_Not_Paid*Values_Entered,Ending_Balance,""), "")</f>
        <v/>
      </c>
    </row>
    <row r="59" spans="2:8" x14ac:dyDescent="0.35">
      <c r="B59" s="92" t="str">
        <f>IFERROR(IF(Loan_Not_Paid*Values_Entered,Payment_Number,""), "")</f>
        <v/>
      </c>
      <c r="C59" s="91" t="str">
        <f>IFERROR(IF(Loan_Not_Paid*Values_Entered,Payment_Date,""), "")</f>
        <v/>
      </c>
      <c r="D59" s="108" t="str">
        <f>IFERROR(IF(Loan_Not_Paid*Values_Entered,Beginning_Balance,""), "")</f>
        <v/>
      </c>
      <c r="E59" s="108" t="str">
        <f>IFERROR(IF(Loan_Not_Paid*Values_Entered,Monthly_Payment,""), "")</f>
        <v/>
      </c>
      <c r="F59" s="108" t="str">
        <f>IFERROR(IF(Loan_Not_Paid*Values_Entered,Principal,""), "")</f>
        <v/>
      </c>
      <c r="G59" s="108" t="str">
        <f>IFERROR(IF(Loan_Not_Paid*Values_Entered,Interest,""), "")</f>
        <v/>
      </c>
      <c r="H59" s="108" t="str">
        <f>IFERROR(IF(Loan_Not_Paid*Values_Entered,Ending_Balance,""), "")</f>
        <v/>
      </c>
    </row>
    <row r="60" spans="2:8" x14ac:dyDescent="0.35">
      <c r="B60" s="92" t="str">
        <f>IFERROR(IF(Loan_Not_Paid*Values_Entered,Payment_Number,""), "")</f>
        <v/>
      </c>
      <c r="C60" s="91" t="str">
        <f>IFERROR(IF(Loan_Not_Paid*Values_Entered,Payment_Date,""), "")</f>
        <v/>
      </c>
      <c r="D60" s="108" t="str">
        <f>IFERROR(IF(Loan_Not_Paid*Values_Entered,Beginning_Balance,""), "")</f>
        <v/>
      </c>
      <c r="E60" s="108" t="str">
        <f>IFERROR(IF(Loan_Not_Paid*Values_Entered,Monthly_Payment,""), "")</f>
        <v/>
      </c>
      <c r="F60" s="108" t="str">
        <f>IFERROR(IF(Loan_Not_Paid*Values_Entered,Principal,""), "")</f>
        <v/>
      </c>
      <c r="G60" s="108" t="str">
        <f>IFERROR(IF(Loan_Not_Paid*Values_Entered,Interest,""), "")</f>
        <v/>
      </c>
      <c r="H60" s="108" t="str">
        <f>IFERROR(IF(Loan_Not_Paid*Values_Entered,Ending_Balance,""), "")</f>
        <v/>
      </c>
    </row>
    <row r="61" spans="2:8" x14ac:dyDescent="0.35">
      <c r="B61" s="92" t="str">
        <f>IFERROR(IF(Loan_Not_Paid*Values_Entered,Payment_Number,""), "")</f>
        <v/>
      </c>
      <c r="C61" s="91" t="str">
        <f>IFERROR(IF(Loan_Not_Paid*Values_Entered,Payment_Date,""), "")</f>
        <v/>
      </c>
      <c r="D61" s="108" t="str">
        <f>IFERROR(IF(Loan_Not_Paid*Values_Entered,Beginning_Balance,""), "")</f>
        <v/>
      </c>
      <c r="E61" s="108" t="str">
        <f>IFERROR(IF(Loan_Not_Paid*Values_Entered,Monthly_Payment,""), "")</f>
        <v/>
      </c>
      <c r="F61" s="108" t="str">
        <f>IFERROR(IF(Loan_Not_Paid*Values_Entered,Principal,""), "")</f>
        <v/>
      </c>
      <c r="G61" s="108" t="str">
        <f>IFERROR(IF(Loan_Not_Paid*Values_Entered,Interest,""), "")</f>
        <v/>
      </c>
      <c r="H61" s="108" t="str">
        <f>IFERROR(IF(Loan_Not_Paid*Values_Entered,Ending_Balance,""), "")</f>
        <v/>
      </c>
    </row>
    <row r="62" spans="2:8" x14ac:dyDescent="0.35">
      <c r="B62" s="92" t="str">
        <f>IFERROR(IF(Loan_Not_Paid*Values_Entered,Payment_Number,""), "")</f>
        <v/>
      </c>
      <c r="C62" s="91" t="str">
        <f>IFERROR(IF(Loan_Not_Paid*Values_Entered,Payment_Date,""), "")</f>
        <v/>
      </c>
      <c r="D62" s="108" t="str">
        <f>IFERROR(IF(Loan_Not_Paid*Values_Entered,Beginning_Balance,""), "")</f>
        <v/>
      </c>
      <c r="E62" s="108" t="str">
        <f>IFERROR(IF(Loan_Not_Paid*Values_Entered,Monthly_Payment,""), "")</f>
        <v/>
      </c>
      <c r="F62" s="108" t="str">
        <f>IFERROR(IF(Loan_Not_Paid*Values_Entered,Principal,""), "")</f>
        <v/>
      </c>
      <c r="G62" s="108" t="str">
        <f>IFERROR(IF(Loan_Not_Paid*Values_Entered,Interest,""), "")</f>
        <v/>
      </c>
      <c r="H62" s="108" t="str">
        <f>IFERROR(IF(Loan_Not_Paid*Values_Entered,Ending_Balance,""), "")</f>
        <v/>
      </c>
    </row>
    <row r="63" spans="2:8" x14ac:dyDescent="0.35">
      <c r="B63" s="92" t="str">
        <f>IFERROR(IF(Loan_Not_Paid*Values_Entered,Payment_Number,""), "")</f>
        <v/>
      </c>
      <c r="C63" s="91" t="str">
        <f>IFERROR(IF(Loan_Not_Paid*Values_Entered,Payment_Date,""), "")</f>
        <v/>
      </c>
      <c r="D63" s="108" t="str">
        <f>IFERROR(IF(Loan_Not_Paid*Values_Entered,Beginning_Balance,""), "")</f>
        <v/>
      </c>
      <c r="E63" s="108" t="str">
        <f>IFERROR(IF(Loan_Not_Paid*Values_Entered,Monthly_Payment,""), "")</f>
        <v/>
      </c>
      <c r="F63" s="108" t="str">
        <f>IFERROR(IF(Loan_Not_Paid*Values_Entered,Principal,""), "")</f>
        <v/>
      </c>
      <c r="G63" s="108" t="str">
        <f>IFERROR(IF(Loan_Not_Paid*Values_Entered,Interest,""), "")</f>
        <v/>
      </c>
      <c r="H63" s="108" t="str">
        <f>IFERROR(IF(Loan_Not_Paid*Values_Entered,Ending_Balance,""), "")</f>
        <v/>
      </c>
    </row>
    <row r="64" spans="2:8" x14ac:dyDescent="0.35">
      <c r="B64" s="92" t="str">
        <f>IFERROR(IF(Loan_Not_Paid*Values_Entered,Payment_Number,""), "")</f>
        <v/>
      </c>
      <c r="C64" s="91" t="str">
        <f>IFERROR(IF(Loan_Not_Paid*Values_Entered,Payment_Date,""), "")</f>
        <v/>
      </c>
      <c r="D64" s="108" t="str">
        <f>IFERROR(IF(Loan_Not_Paid*Values_Entered,Beginning_Balance,""), "")</f>
        <v/>
      </c>
      <c r="E64" s="108" t="str">
        <f>IFERROR(IF(Loan_Not_Paid*Values_Entered,Monthly_Payment,""), "")</f>
        <v/>
      </c>
      <c r="F64" s="108" t="str">
        <f>IFERROR(IF(Loan_Not_Paid*Values_Entered,Principal,""), "")</f>
        <v/>
      </c>
      <c r="G64" s="108" t="str">
        <f>IFERROR(IF(Loan_Not_Paid*Values_Entered,Interest,""), "")</f>
        <v/>
      </c>
      <c r="H64" s="108" t="str">
        <f>IFERROR(IF(Loan_Not_Paid*Values_Entered,Ending_Balance,""), "")</f>
        <v/>
      </c>
    </row>
    <row r="65" spans="2:8" x14ac:dyDescent="0.35">
      <c r="B65" s="92" t="str">
        <f>IFERROR(IF(Loan_Not_Paid*Values_Entered,Payment_Number,""), "")</f>
        <v/>
      </c>
      <c r="C65" s="91" t="str">
        <f>IFERROR(IF(Loan_Not_Paid*Values_Entered,Payment_Date,""), "")</f>
        <v/>
      </c>
      <c r="D65" s="108" t="str">
        <f>IFERROR(IF(Loan_Not_Paid*Values_Entered,Beginning_Balance,""), "")</f>
        <v/>
      </c>
      <c r="E65" s="108" t="str">
        <f>IFERROR(IF(Loan_Not_Paid*Values_Entered,Monthly_Payment,""), "")</f>
        <v/>
      </c>
      <c r="F65" s="108" t="str">
        <f>IFERROR(IF(Loan_Not_Paid*Values_Entered,Principal,""), "")</f>
        <v/>
      </c>
      <c r="G65" s="108" t="str">
        <f>IFERROR(IF(Loan_Not_Paid*Values_Entered,Interest,""), "")</f>
        <v/>
      </c>
      <c r="H65" s="108" t="str">
        <f>IFERROR(IF(Loan_Not_Paid*Values_Entered,Ending_Balance,""), "")</f>
        <v/>
      </c>
    </row>
    <row r="66" spans="2:8" x14ac:dyDescent="0.35">
      <c r="B66" s="92" t="str">
        <f>IFERROR(IF(Loan_Not_Paid*Values_Entered,Payment_Number,""), "")</f>
        <v/>
      </c>
      <c r="C66" s="91" t="str">
        <f>IFERROR(IF(Loan_Not_Paid*Values_Entered,Payment_Date,""), "")</f>
        <v/>
      </c>
      <c r="D66" s="108" t="str">
        <f>IFERROR(IF(Loan_Not_Paid*Values_Entered,Beginning_Balance,""), "")</f>
        <v/>
      </c>
      <c r="E66" s="108" t="str">
        <f>IFERROR(IF(Loan_Not_Paid*Values_Entered,Monthly_Payment,""), "")</f>
        <v/>
      </c>
      <c r="F66" s="108" t="str">
        <f>IFERROR(IF(Loan_Not_Paid*Values_Entered,Principal,""), "")</f>
        <v/>
      </c>
      <c r="G66" s="108" t="str">
        <f>IFERROR(IF(Loan_Not_Paid*Values_Entered,Interest,""), "")</f>
        <v/>
      </c>
      <c r="H66" s="108" t="str">
        <f>IFERROR(IF(Loan_Not_Paid*Values_Entered,Ending_Balance,""), "")</f>
        <v/>
      </c>
    </row>
    <row r="67" spans="2:8" x14ac:dyDescent="0.35">
      <c r="B67" s="92" t="str">
        <f>IFERROR(IF(Loan_Not_Paid*Values_Entered,Payment_Number,""), "")</f>
        <v/>
      </c>
      <c r="C67" s="91" t="str">
        <f>IFERROR(IF(Loan_Not_Paid*Values_Entered,Payment_Date,""), "")</f>
        <v/>
      </c>
      <c r="D67" s="108" t="str">
        <f>IFERROR(IF(Loan_Not_Paid*Values_Entered,Beginning_Balance,""), "")</f>
        <v/>
      </c>
      <c r="E67" s="108" t="str">
        <f>IFERROR(IF(Loan_Not_Paid*Values_Entered,Monthly_Payment,""), "")</f>
        <v/>
      </c>
      <c r="F67" s="108" t="str">
        <f>IFERROR(IF(Loan_Not_Paid*Values_Entered,Principal,""), "")</f>
        <v/>
      </c>
      <c r="G67" s="108" t="str">
        <f>IFERROR(IF(Loan_Not_Paid*Values_Entered,Interest,""), "")</f>
        <v/>
      </c>
      <c r="H67" s="108" t="str">
        <f>IFERROR(IF(Loan_Not_Paid*Values_Entered,Ending_Balance,""), "")</f>
        <v/>
      </c>
    </row>
    <row r="68" spans="2:8" x14ac:dyDescent="0.35">
      <c r="B68" s="92" t="str">
        <f>IFERROR(IF(Loan_Not_Paid*Values_Entered,Payment_Number,""), "")</f>
        <v/>
      </c>
      <c r="C68" s="91" t="str">
        <f>IFERROR(IF(Loan_Not_Paid*Values_Entered,Payment_Date,""), "")</f>
        <v/>
      </c>
      <c r="D68" s="108" t="str">
        <f>IFERROR(IF(Loan_Not_Paid*Values_Entered,Beginning_Balance,""), "")</f>
        <v/>
      </c>
      <c r="E68" s="108" t="str">
        <f>IFERROR(IF(Loan_Not_Paid*Values_Entered,Monthly_Payment,""), "")</f>
        <v/>
      </c>
      <c r="F68" s="108" t="str">
        <f>IFERROR(IF(Loan_Not_Paid*Values_Entered,Principal,""), "")</f>
        <v/>
      </c>
      <c r="G68" s="108" t="str">
        <f>IFERROR(IF(Loan_Not_Paid*Values_Entered,Interest,""), "")</f>
        <v/>
      </c>
      <c r="H68" s="108" t="str">
        <f>IFERROR(IF(Loan_Not_Paid*Values_Entered,Ending_Balance,""), "")</f>
        <v/>
      </c>
    </row>
    <row r="69" spans="2:8" x14ac:dyDescent="0.35">
      <c r="B69" s="92" t="str">
        <f>IFERROR(IF(Loan_Not_Paid*Values_Entered,Payment_Number,""), "")</f>
        <v/>
      </c>
      <c r="C69" s="91" t="str">
        <f>IFERROR(IF(Loan_Not_Paid*Values_Entered,Payment_Date,""), "")</f>
        <v/>
      </c>
      <c r="D69" s="108" t="str">
        <f>IFERROR(IF(Loan_Not_Paid*Values_Entered,Beginning_Balance,""), "")</f>
        <v/>
      </c>
      <c r="E69" s="108" t="str">
        <f>IFERROR(IF(Loan_Not_Paid*Values_Entered,Monthly_Payment,""), "")</f>
        <v/>
      </c>
      <c r="F69" s="108" t="str">
        <f>IFERROR(IF(Loan_Not_Paid*Values_Entered,Principal,""), "")</f>
        <v/>
      </c>
      <c r="G69" s="108" t="str">
        <f>IFERROR(IF(Loan_Not_Paid*Values_Entered,Interest,""), "")</f>
        <v/>
      </c>
      <c r="H69" s="108" t="str">
        <f>IFERROR(IF(Loan_Not_Paid*Values_Entered,Ending_Balance,""), "")</f>
        <v/>
      </c>
    </row>
    <row r="70" spans="2:8" x14ac:dyDescent="0.35">
      <c r="B70" s="92" t="str">
        <f>IFERROR(IF(Loan_Not_Paid*Values_Entered,Payment_Number,""), "")</f>
        <v/>
      </c>
      <c r="C70" s="91" t="str">
        <f>IFERROR(IF(Loan_Not_Paid*Values_Entered,Payment_Date,""), "")</f>
        <v/>
      </c>
      <c r="D70" s="108" t="str">
        <f>IFERROR(IF(Loan_Not_Paid*Values_Entered,Beginning_Balance,""), "")</f>
        <v/>
      </c>
      <c r="E70" s="108" t="str">
        <f>IFERROR(IF(Loan_Not_Paid*Values_Entered,Monthly_Payment,""), "")</f>
        <v/>
      </c>
      <c r="F70" s="108" t="str">
        <f>IFERROR(IF(Loan_Not_Paid*Values_Entered,Principal,""), "")</f>
        <v/>
      </c>
      <c r="G70" s="108" t="str">
        <f>IFERROR(IF(Loan_Not_Paid*Values_Entered,Interest,""), "")</f>
        <v/>
      </c>
      <c r="H70" s="108" t="str">
        <f>IFERROR(IF(Loan_Not_Paid*Values_Entered,Ending_Balance,""), "")</f>
        <v/>
      </c>
    </row>
    <row r="71" spans="2:8" x14ac:dyDescent="0.35">
      <c r="B71" s="92" t="str">
        <f>IFERROR(IF(Loan_Not_Paid*Values_Entered,Payment_Number,""), "")</f>
        <v/>
      </c>
      <c r="C71" s="91" t="str">
        <f>IFERROR(IF(Loan_Not_Paid*Values_Entered,Payment_Date,""), "")</f>
        <v/>
      </c>
      <c r="D71" s="108" t="str">
        <f>IFERROR(IF(Loan_Not_Paid*Values_Entered,Beginning_Balance,""), "")</f>
        <v/>
      </c>
      <c r="E71" s="108" t="str">
        <f>IFERROR(IF(Loan_Not_Paid*Values_Entered,Monthly_Payment,""), "")</f>
        <v/>
      </c>
      <c r="F71" s="108" t="str">
        <f>IFERROR(IF(Loan_Not_Paid*Values_Entered,Principal,""), "")</f>
        <v/>
      </c>
      <c r="G71" s="108" t="str">
        <f>IFERROR(IF(Loan_Not_Paid*Values_Entered,Interest,""), "")</f>
        <v/>
      </c>
      <c r="H71" s="108" t="str">
        <f>IFERROR(IF(Loan_Not_Paid*Values_Entered,Ending_Balance,""), "")</f>
        <v/>
      </c>
    </row>
    <row r="72" spans="2:8" x14ac:dyDescent="0.35">
      <c r="B72" s="92" t="str">
        <f>IFERROR(IF(Loan_Not_Paid*Values_Entered,Payment_Number,""), "")</f>
        <v/>
      </c>
      <c r="C72" s="91" t="str">
        <f>IFERROR(IF(Loan_Not_Paid*Values_Entered,Payment_Date,""), "")</f>
        <v/>
      </c>
      <c r="D72" s="108" t="str">
        <f>IFERROR(IF(Loan_Not_Paid*Values_Entered,Beginning_Balance,""), "")</f>
        <v/>
      </c>
      <c r="E72" s="108" t="str">
        <f>IFERROR(IF(Loan_Not_Paid*Values_Entered,Monthly_Payment,""), "")</f>
        <v/>
      </c>
      <c r="F72" s="108" t="str">
        <f>IFERROR(IF(Loan_Not_Paid*Values_Entered,Principal,""), "")</f>
        <v/>
      </c>
      <c r="G72" s="108" t="str">
        <f>IFERROR(IF(Loan_Not_Paid*Values_Entered,Interest,""), "")</f>
        <v/>
      </c>
      <c r="H72" s="108" t="str">
        <f>IFERROR(IF(Loan_Not_Paid*Values_Entered,Ending_Balance,""), "")</f>
        <v/>
      </c>
    </row>
    <row r="73" spans="2:8" x14ac:dyDescent="0.35">
      <c r="B73" s="92" t="str">
        <f>IFERROR(IF(Loan_Not_Paid*Values_Entered,Payment_Number,""), "")</f>
        <v/>
      </c>
      <c r="C73" s="91" t="str">
        <f>IFERROR(IF(Loan_Not_Paid*Values_Entered,Payment_Date,""), "")</f>
        <v/>
      </c>
      <c r="D73" s="108" t="str">
        <f>IFERROR(IF(Loan_Not_Paid*Values_Entered,Beginning_Balance,""), "")</f>
        <v/>
      </c>
      <c r="E73" s="108" t="str">
        <f>IFERROR(IF(Loan_Not_Paid*Values_Entered,Monthly_Payment,""), "")</f>
        <v/>
      </c>
      <c r="F73" s="108" t="str">
        <f>IFERROR(IF(Loan_Not_Paid*Values_Entered,Principal,""), "")</f>
        <v/>
      </c>
      <c r="G73" s="108" t="str">
        <f>IFERROR(IF(Loan_Not_Paid*Values_Entered,Interest,""), "")</f>
        <v/>
      </c>
      <c r="H73" s="108" t="str">
        <f>IFERROR(IF(Loan_Not_Paid*Values_Entered,Ending_Balance,""), "")</f>
        <v/>
      </c>
    </row>
    <row r="74" spans="2:8" x14ac:dyDescent="0.35">
      <c r="B74" s="92" t="str">
        <f>IFERROR(IF(Loan_Not_Paid*Values_Entered,Payment_Number,""), "")</f>
        <v/>
      </c>
      <c r="C74" s="91" t="str">
        <f>IFERROR(IF(Loan_Not_Paid*Values_Entered,Payment_Date,""), "")</f>
        <v/>
      </c>
      <c r="D74" s="108" t="str">
        <f>IFERROR(IF(Loan_Not_Paid*Values_Entered,Beginning_Balance,""), "")</f>
        <v/>
      </c>
      <c r="E74" s="108" t="str">
        <f>IFERROR(IF(Loan_Not_Paid*Values_Entered,Monthly_Payment,""), "")</f>
        <v/>
      </c>
      <c r="F74" s="108" t="str">
        <f>IFERROR(IF(Loan_Not_Paid*Values_Entered,Principal,""), "")</f>
        <v/>
      </c>
      <c r="G74" s="108" t="str">
        <f>IFERROR(IF(Loan_Not_Paid*Values_Entered,Interest,""), "")</f>
        <v/>
      </c>
      <c r="H74" s="108" t="str">
        <f>IFERROR(IF(Loan_Not_Paid*Values_Entered,Ending_Balance,""), "")</f>
        <v/>
      </c>
    </row>
    <row r="75" spans="2:8" x14ac:dyDescent="0.35">
      <c r="B75" s="92" t="str">
        <f>IFERROR(IF(Loan_Not_Paid*Values_Entered,Payment_Number,""), "")</f>
        <v/>
      </c>
      <c r="C75" s="91" t="str">
        <f>IFERROR(IF(Loan_Not_Paid*Values_Entered,Payment_Date,""), "")</f>
        <v/>
      </c>
      <c r="D75" s="108" t="str">
        <f>IFERROR(IF(Loan_Not_Paid*Values_Entered,Beginning_Balance,""), "")</f>
        <v/>
      </c>
      <c r="E75" s="108" t="str">
        <f>IFERROR(IF(Loan_Not_Paid*Values_Entered,Monthly_Payment,""), "")</f>
        <v/>
      </c>
      <c r="F75" s="108" t="str">
        <f>IFERROR(IF(Loan_Not_Paid*Values_Entered,Principal,""), "")</f>
        <v/>
      </c>
      <c r="G75" s="108" t="str">
        <f>IFERROR(IF(Loan_Not_Paid*Values_Entered,Interest,""), "")</f>
        <v/>
      </c>
      <c r="H75" s="108" t="str">
        <f>IFERROR(IF(Loan_Not_Paid*Values_Entered,Ending_Balance,""), "")</f>
        <v/>
      </c>
    </row>
    <row r="76" spans="2:8" x14ac:dyDescent="0.35">
      <c r="B76" s="92" t="str">
        <f>IFERROR(IF(Loan_Not_Paid*Values_Entered,Payment_Number,""), "")</f>
        <v/>
      </c>
      <c r="C76" s="91" t="str">
        <f>IFERROR(IF(Loan_Not_Paid*Values_Entered,Payment_Date,""), "")</f>
        <v/>
      </c>
      <c r="D76" s="108" t="str">
        <f>IFERROR(IF(Loan_Not_Paid*Values_Entered,Beginning_Balance,""), "")</f>
        <v/>
      </c>
      <c r="E76" s="108" t="str">
        <f>IFERROR(IF(Loan_Not_Paid*Values_Entered,Monthly_Payment,""), "")</f>
        <v/>
      </c>
      <c r="F76" s="108" t="str">
        <f>IFERROR(IF(Loan_Not_Paid*Values_Entered,Principal,""), "")</f>
        <v/>
      </c>
      <c r="G76" s="108" t="str">
        <f>IFERROR(IF(Loan_Not_Paid*Values_Entered,Interest,""), "")</f>
        <v/>
      </c>
      <c r="H76" s="108" t="str">
        <f>IFERROR(IF(Loan_Not_Paid*Values_Entered,Ending_Balance,""), "")</f>
        <v/>
      </c>
    </row>
    <row r="77" spans="2:8" x14ac:dyDescent="0.35">
      <c r="B77" s="92" t="str">
        <f>IFERROR(IF(Loan_Not_Paid*Values_Entered,Payment_Number,""), "")</f>
        <v/>
      </c>
      <c r="C77" s="91" t="str">
        <f>IFERROR(IF(Loan_Not_Paid*Values_Entered,Payment_Date,""), "")</f>
        <v/>
      </c>
      <c r="D77" s="108" t="str">
        <f>IFERROR(IF(Loan_Not_Paid*Values_Entered,Beginning_Balance,""), "")</f>
        <v/>
      </c>
      <c r="E77" s="108" t="str">
        <f>IFERROR(IF(Loan_Not_Paid*Values_Entered,Monthly_Payment,""), "")</f>
        <v/>
      </c>
      <c r="F77" s="108" t="str">
        <f>IFERROR(IF(Loan_Not_Paid*Values_Entered,Principal,""), "")</f>
        <v/>
      </c>
      <c r="G77" s="108" t="str">
        <f>IFERROR(IF(Loan_Not_Paid*Values_Entered,Interest,""), "")</f>
        <v/>
      </c>
      <c r="H77" s="108" t="str">
        <f>IFERROR(IF(Loan_Not_Paid*Values_Entered,Ending_Balance,""), "")</f>
        <v/>
      </c>
    </row>
    <row r="78" spans="2:8" x14ac:dyDescent="0.35">
      <c r="B78" s="92" t="str">
        <f>IFERROR(IF(Loan_Not_Paid*Values_Entered,Payment_Number,""), "")</f>
        <v/>
      </c>
      <c r="C78" s="91" t="str">
        <f>IFERROR(IF(Loan_Not_Paid*Values_Entered,Payment_Date,""), "")</f>
        <v/>
      </c>
      <c r="D78" s="108" t="str">
        <f>IFERROR(IF(Loan_Not_Paid*Values_Entered,Beginning_Balance,""), "")</f>
        <v/>
      </c>
      <c r="E78" s="108" t="str">
        <f>IFERROR(IF(Loan_Not_Paid*Values_Entered,Monthly_Payment,""), "")</f>
        <v/>
      </c>
      <c r="F78" s="108" t="str">
        <f>IFERROR(IF(Loan_Not_Paid*Values_Entered,Principal,""), "")</f>
        <v/>
      </c>
      <c r="G78" s="108" t="str">
        <f>IFERROR(IF(Loan_Not_Paid*Values_Entered,Interest,""), "")</f>
        <v/>
      </c>
      <c r="H78" s="108" t="str">
        <f>IFERROR(IF(Loan_Not_Paid*Values_Entered,Ending_Balance,""), "")</f>
        <v/>
      </c>
    </row>
    <row r="79" spans="2:8" x14ac:dyDescent="0.35">
      <c r="B79" s="92" t="str">
        <f>IFERROR(IF(Loan_Not_Paid*Values_Entered,Payment_Number,""), "")</f>
        <v/>
      </c>
      <c r="C79" s="91" t="str">
        <f>IFERROR(IF(Loan_Not_Paid*Values_Entered,Payment_Date,""), "")</f>
        <v/>
      </c>
      <c r="D79" s="108" t="str">
        <f>IFERROR(IF(Loan_Not_Paid*Values_Entered,Beginning_Balance,""), "")</f>
        <v/>
      </c>
      <c r="E79" s="108" t="str">
        <f>IFERROR(IF(Loan_Not_Paid*Values_Entered,Monthly_Payment,""), "")</f>
        <v/>
      </c>
      <c r="F79" s="108" t="str">
        <f>IFERROR(IF(Loan_Not_Paid*Values_Entered,Principal,""), "")</f>
        <v/>
      </c>
      <c r="G79" s="108" t="str">
        <f>IFERROR(IF(Loan_Not_Paid*Values_Entered,Interest,""), "")</f>
        <v/>
      </c>
      <c r="H79" s="108" t="str">
        <f>IFERROR(IF(Loan_Not_Paid*Values_Entered,Ending_Balance,""), "")</f>
        <v/>
      </c>
    </row>
    <row r="80" spans="2:8" x14ac:dyDescent="0.35">
      <c r="B80" s="92" t="str">
        <f>IFERROR(IF(Loan_Not_Paid*Values_Entered,Payment_Number,""), "")</f>
        <v/>
      </c>
      <c r="C80" s="91" t="str">
        <f>IFERROR(IF(Loan_Not_Paid*Values_Entered,Payment_Date,""), "")</f>
        <v/>
      </c>
      <c r="D80" s="108" t="str">
        <f>IFERROR(IF(Loan_Not_Paid*Values_Entered,Beginning_Balance,""), "")</f>
        <v/>
      </c>
      <c r="E80" s="108" t="str">
        <f>IFERROR(IF(Loan_Not_Paid*Values_Entered,Monthly_Payment,""), "")</f>
        <v/>
      </c>
      <c r="F80" s="108" t="str">
        <f>IFERROR(IF(Loan_Not_Paid*Values_Entered,Principal,""), "")</f>
        <v/>
      </c>
      <c r="G80" s="108" t="str">
        <f>IFERROR(IF(Loan_Not_Paid*Values_Entered,Interest,""), "")</f>
        <v/>
      </c>
      <c r="H80" s="108" t="str">
        <f>IFERROR(IF(Loan_Not_Paid*Values_Entered,Ending_Balance,""), "")</f>
        <v/>
      </c>
    </row>
    <row r="81" spans="2:8" x14ac:dyDescent="0.35">
      <c r="B81" s="92" t="str">
        <f>IFERROR(IF(Loan_Not_Paid*Values_Entered,Payment_Number,""), "")</f>
        <v/>
      </c>
      <c r="C81" s="91" t="str">
        <f>IFERROR(IF(Loan_Not_Paid*Values_Entered,Payment_Date,""), "")</f>
        <v/>
      </c>
      <c r="D81" s="108" t="str">
        <f>IFERROR(IF(Loan_Not_Paid*Values_Entered,Beginning_Balance,""), "")</f>
        <v/>
      </c>
      <c r="E81" s="108" t="str">
        <f>IFERROR(IF(Loan_Not_Paid*Values_Entered,Monthly_Payment,""), "")</f>
        <v/>
      </c>
      <c r="F81" s="108" t="str">
        <f>IFERROR(IF(Loan_Not_Paid*Values_Entered,Principal,""), "")</f>
        <v/>
      </c>
      <c r="G81" s="108" t="str">
        <f>IFERROR(IF(Loan_Not_Paid*Values_Entered,Interest,""), "")</f>
        <v/>
      </c>
      <c r="H81" s="108" t="str">
        <f>IFERROR(IF(Loan_Not_Paid*Values_Entered,Ending_Balance,""), "")</f>
        <v/>
      </c>
    </row>
    <row r="82" spans="2:8" x14ac:dyDescent="0.35">
      <c r="B82" s="92" t="str">
        <f>IFERROR(IF(Loan_Not_Paid*Values_Entered,Payment_Number,""), "")</f>
        <v/>
      </c>
      <c r="C82" s="91" t="str">
        <f>IFERROR(IF(Loan_Not_Paid*Values_Entered,Payment_Date,""), "")</f>
        <v/>
      </c>
      <c r="D82" s="108" t="str">
        <f>IFERROR(IF(Loan_Not_Paid*Values_Entered,Beginning_Balance,""), "")</f>
        <v/>
      </c>
      <c r="E82" s="108" t="str">
        <f>IFERROR(IF(Loan_Not_Paid*Values_Entered,Monthly_Payment,""), "")</f>
        <v/>
      </c>
      <c r="F82" s="108" t="str">
        <f>IFERROR(IF(Loan_Not_Paid*Values_Entered,Principal,""), "")</f>
        <v/>
      </c>
      <c r="G82" s="108" t="str">
        <f>IFERROR(IF(Loan_Not_Paid*Values_Entered,Interest,""), "")</f>
        <v/>
      </c>
      <c r="H82" s="108" t="str">
        <f>IFERROR(IF(Loan_Not_Paid*Values_Entered,Ending_Balance,""), "")</f>
        <v/>
      </c>
    </row>
    <row r="83" spans="2:8" x14ac:dyDescent="0.35">
      <c r="B83" s="92" t="str">
        <f>IFERROR(IF(Loan_Not_Paid*Values_Entered,Payment_Number,""), "")</f>
        <v/>
      </c>
      <c r="C83" s="91" t="str">
        <f>IFERROR(IF(Loan_Not_Paid*Values_Entered,Payment_Date,""), "")</f>
        <v/>
      </c>
      <c r="D83" s="108" t="str">
        <f>IFERROR(IF(Loan_Not_Paid*Values_Entered,Beginning_Balance,""), "")</f>
        <v/>
      </c>
      <c r="E83" s="108" t="str">
        <f>IFERROR(IF(Loan_Not_Paid*Values_Entered,Monthly_Payment,""), "")</f>
        <v/>
      </c>
      <c r="F83" s="108" t="str">
        <f>IFERROR(IF(Loan_Not_Paid*Values_Entered,Principal,""), "")</f>
        <v/>
      </c>
      <c r="G83" s="108" t="str">
        <f>IFERROR(IF(Loan_Not_Paid*Values_Entered,Interest,""), "")</f>
        <v/>
      </c>
      <c r="H83" s="108" t="str">
        <f>IFERROR(IF(Loan_Not_Paid*Values_Entered,Ending_Balance,""), "")</f>
        <v/>
      </c>
    </row>
    <row r="84" spans="2:8" x14ac:dyDescent="0.35">
      <c r="B84" s="92" t="str">
        <f>IFERROR(IF(Loan_Not_Paid*Values_Entered,Payment_Number,""), "")</f>
        <v/>
      </c>
      <c r="C84" s="91" t="str">
        <f>IFERROR(IF(Loan_Not_Paid*Values_Entered,Payment_Date,""), "")</f>
        <v/>
      </c>
      <c r="D84" s="108" t="str">
        <f>IFERROR(IF(Loan_Not_Paid*Values_Entered,Beginning_Balance,""), "")</f>
        <v/>
      </c>
      <c r="E84" s="108" t="str">
        <f>IFERROR(IF(Loan_Not_Paid*Values_Entered,Monthly_Payment,""), "")</f>
        <v/>
      </c>
      <c r="F84" s="108" t="str">
        <f>IFERROR(IF(Loan_Not_Paid*Values_Entered,Principal,""), "")</f>
        <v/>
      </c>
      <c r="G84" s="108" t="str">
        <f>IFERROR(IF(Loan_Not_Paid*Values_Entered,Interest,""), "")</f>
        <v/>
      </c>
      <c r="H84" s="108" t="str">
        <f>IFERROR(IF(Loan_Not_Paid*Values_Entered,Ending_Balance,""), "")</f>
        <v/>
      </c>
    </row>
    <row r="85" spans="2:8" x14ac:dyDescent="0.35">
      <c r="B85" s="92" t="str">
        <f>IFERROR(IF(Loan_Not_Paid*Values_Entered,Payment_Number,""), "")</f>
        <v/>
      </c>
      <c r="C85" s="91" t="str">
        <f>IFERROR(IF(Loan_Not_Paid*Values_Entered,Payment_Date,""), "")</f>
        <v/>
      </c>
      <c r="D85" s="108" t="str">
        <f>IFERROR(IF(Loan_Not_Paid*Values_Entered,Beginning_Balance,""), "")</f>
        <v/>
      </c>
      <c r="E85" s="108" t="str">
        <f>IFERROR(IF(Loan_Not_Paid*Values_Entered,Monthly_Payment,""), "")</f>
        <v/>
      </c>
      <c r="F85" s="108" t="str">
        <f>IFERROR(IF(Loan_Not_Paid*Values_Entered,Principal,""), "")</f>
        <v/>
      </c>
      <c r="G85" s="108" t="str">
        <f>IFERROR(IF(Loan_Not_Paid*Values_Entered,Interest,""), "")</f>
        <v/>
      </c>
      <c r="H85" s="108" t="str">
        <f>IFERROR(IF(Loan_Not_Paid*Values_Entered,Ending_Balance,""), "")</f>
        <v/>
      </c>
    </row>
    <row r="86" spans="2:8" x14ac:dyDescent="0.35">
      <c r="B86" s="92" t="str">
        <f>IFERROR(IF(Loan_Not_Paid*Values_Entered,Payment_Number,""), "")</f>
        <v/>
      </c>
      <c r="C86" s="91" t="str">
        <f>IFERROR(IF(Loan_Not_Paid*Values_Entered,Payment_Date,""), "")</f>
        <v/>
      </c>
      <c r="D86" s="108" t="str">
        <f>IFERROR(IF(Loan_Not_Paid*Values_Entered,Beginning_Balance,""), "")</f>
        <v/>
      </c>
      <c r="E86" s="108" t="str">
        <f>IFERROR(IF(Loan_Not_Paid*Values_Entered,Monthly_Payment,""), "")</f>
        <v/>
      </c>
      <c r="F86" s="108" t="str">
        <f>IFERROR(IF(Loan_Not_Paid*Values_Entered,Principal,""), "")</f>
        <v/>
      </c>
      <c r="G86" s="108" t="str">
        <f>IFERROR(IF(Loan_Not_Paid*Values_Entered,Interest,""), "")</f>
        <v/>
      </c>
      <c r="H86" s="108" t="str">
        <f>IFERROR(IF(Loan_Not_Paid*Values_Entered,Ending_Balance,""), "")</f>
        <v/>
      </c>
    </row>
    <row r="87" spans="2:8" x14ac:dyDescent="0.35">
      <c r="B87" s="92" t="str">
        <f>IFERROR(IF(Loan_Not_Paid*Values_Entered,Payment_Number,""), "")</f>
        <v/>
      </c>
      <c r="C87" s="91" t="str">
        <f>IFERROR(IF(Loan_Not_Paid*Values_Entered,Payment_Date,""), "")</f>
        <v/>
      </c>
      <c r="D87" s="108" t="str">
        <f>IFERROR(IF(Loan_Not_Paid*Values_Entered,Beginning_Balance,""), "")</f>
        <v/>
      </c>
      <c r="E87" s="108" t="str">
        <f>IFERROR(IF(Loan_Not_Paid*Values_Entered,Monthly_Payment,""), "")</f>
        <v/>
      </c>
      <c r="F87" s="108" t="str">
        <f>IFERROR(IF(Loan_Not_Paid*Values_Entered,Principal,""), "")</f>
        <v/>
      </c>
      <c r="G87" s="108" t="str">
        <f>IFERROR(IF(Loan_Not_Paid*Values_Entered,Interest,""), "")</f>
        <v/>
      </c>
      <c r="H87" s="108" t="str">
        <f>IFERROR(IF(Loan_Not_Paid*Values_Entered,Ending_Balance,""), "")</f>
        <v/>
      </c>
    </row>
    <row r="88" spans="2:8" x14ac:dyDescent="0.35">
      <c r="B88" s="92" t="str">
        <f>IFERROR(IF(Loan_Not_Paid*Values_Entered,Payment_Number,""), "")</f>
        <v/>
      </c>
      <c r="C88" s="91" t="str">
        <f>IFERROR(IF(Loan_Not_Paid*Values_Entered,Payment_Date,""), "")</f>
        <v/>
      </c>
      <c r="D88" s="108" t="str">
        <f>IFERROR(IF(Loan_Not_Paid*Values_Entered,Beginning_Balance,""), "")</f>
        <v/>
      </c>
      <c r="E88" s="108" t="str">
        <f>IFERROR(IF(Loan_Not_Paid*Values_Entered,Monthly_Payment,""), "")</f>
        <v/>
      </c>
      <c r="F88" s="108" t="str">
        <f>IFERROR(IF(Loan_Not_Paid*Values_Entered,Principal,""), "")</f>
        <v/>
      </c>
      <c r="G88" s="108" t="str">
        <f>IFERROR(IF(Loan_Not_Paid*Values_Entered,Interest,""), "")</f>
        <v/>
      </c>
      <c r="H88" s="108" t="str">
        <f>IFERROR(IF(Loan_Not_Paid*Values_Entered,Ending_Balance,""), "")</f>
        <v/>
      </c>
    </row>
    <row r="89" spans="2:8" x14ac:dyDescent="0.35">
      <c r="B89" s="92" t="str">
        <f>IFERROR(IF(Loan_Not_Paid*Values_Entered,Payment_Number,""), "")</f>
        <v/>
      </c>
      <c r="C89" s="91" t="str">
        <f>IFERROR(IF(Loan_Not_Paid*Values_Entered,Payment_Date,""), "")</f>
        <v/>
      </c>
      <c r="D89" s="108" t="str">
        <f>IFERROR(IF(Loan_Not_Paid*Values_Entered,Beginning_Balance,""), "")</f>
        <v/>
      </c>
      <c r="E89" s="108" t="str">
        <f>IFERROR(IF(Loan_Not_Paid*Values_Entered,Monthly_Payment,""), "")</f>
        <v/>
      </c>
      <c r="F89" s="108" t="str">
        <f>IFERROR(IF(Loan_Not_Paid*Values_Entered,Principal,""), "")</f>
        <v/>
      </c>
      <c r="G89" s="108" t="str">
        <f>IFERROR(IF(Loan_Not_Paid*Values_Entered,Interest,""), "")</f>
        <v/>
      </c>
      <c r="H89" s="108" t="str">
        <f>IFERROR(IF(Loan_Not_Paid*Values_Entered,Ending_Balance,""), "")</f>
        <v/>
      </c>
    </row>
    <row r="90" spans="2:8" x14ac:dyDescent="0.35">
      <c r="B90" s="92" t="str">
        <f>IFERROR(IF(Loan_Not_Paid*Values_Entered,Payment_Number,""), "")</f>
        <v/>
      </c>
      <c r="C90" s="91" t="str">
        <f>IFERROR(IF(Loan_Not_Paid*Values_Entered,Payment_Date,""), "")</f>
        <v/>
      </c>
      <c r="D90" s="108" t="str">
        <f>IFERROR(IF(Loan_Not_Paid*Values_Entered,Beginning_Balance,""), "")</f>
        <v/>
      </c>
      <c r="E90" s="108" t="str">
        <f>IFERROR(IF(Loan_Not_Paid*Values_Entered,Monthly_Payment,""), "")</f>
        <v/>
      </c>
      <c r="F90" s="108" t="str">
        <f>IFERROR(IF(Loan_Not_Paid*Values_Entered,Principal,""), "")</f>
        <v/>
      </c>
      <c r="G90" s="108" t="str">
        <f>IFERROR(IF(Loan_Not_Paid*Values_Entered,Interest,""), "")</f>
        <v/>
      </c>
      <c r="H90" s="108" t="str">
        <f>IFERROR(IF(Loan_Not_Paid*Values_Entered,Ending_Balance,""), "")</f>
        <v/>
      </c>
    </row>
    <row r="91" spans="2:8" x14ac:dyDescent="0.35">
      <c r="B91" s="92" t="str">
        <f>IFERROR(IF(Loan_Not_Paid*Values_Entered,Payment_Number,""), "")</f>
        <v/>
      </c>
      <c r="C91" s="91" t="str">
        <f>IFERROR(IF(Loan_Not_Paid*Values_Entered,Payment_Date,""), "")</f>
        <v/>
      </c>
      <c r="D91" s="108" t="str">
        <f>IFERROR(IF(Loan_Not_Paid*Values_Entered,Beginning_Balance,""), "")</f>
        <v/>
      </c>
      <c r="E91" s="108" t="str">
        <f>IFERROR(IF(Loan_Not_Paid*Values_Entered,Monthly_Payment,""), "")</f>
        <v/>
      </c>
      <c r="F91" s="108" t="str">
        <f>IFERROR(IF(Loan_Not_Paid*Values_Entered,Principal,""), "")</f>
        <v/>
      </c>
      <c r="G91" s="108" t="str">
        <f>IFERROR(IF(Loan_Not_Paid*Values_Entered,Interest,""), "")</f>
        <v/>
      </c>
      <c r="H91" s="108" t="str">
        <f>IFERROR(IF(Loan_Not_Paid*Values_Entered,Ending_Balance,""), "")</f>
        <v/>
      </c>
    </row>
    <row r="92" spans="2:8" x14ac:dyDescent="0.35">
      <c r="B92" s="92" t="str">
        <f>IFERROR(IF(Loan_Not_Paid*Values_Entered,Payment_Number,""), "")</f>
        <v/>
      </c>
      <c r="C92" s="91" t="str">
        <f>IFERROR(IF(Loan_Not_Paid*Values_Entered,Payment_Date,""), "")</f>
        <v/>
      </c>
      <c r="D92" s="108" t="str">
        <f>IFERROR(IF(Loan_Not_Paid*Values_Entered,Beginning_Balance,""), "")</f>
        <v/>
      </c>
      <c r="E92" s="108" t="str">
        <f>IFERROR(IF(Loan_Not_Paid*Values_Entered,Monthly_Payment,""), "")</f>
        <v/>
      </c>
      <c r="F92" s="108" t="str">
        <f>IFERROR(IF(Loan_Not_Paid*Values_Entered,Principal,""), "")</f>
        <v/>
      </c>
      <c r="G92" s="108" t="str">
        <f>IFERROR(IF(Loan_Not_Paid*Values_Entered,Interest,""), "")</f>
        <v/>
      </c>
      <c r="H92" s="108" t="str">
        <f>IFERROR(IF(Loan_Not_Paid*Values_Entered,Ending_Balance,""), "")</f>
        <v/>
      </c>
    </row>
    <row r="93" spans="2:8" x14ac:dyDescent="0.35">
      <c r="B93" s="92" t="str">
        <f>IFERROR(IF(Loan_Not_Paid*Values_Entered,Payment_Number,""), "")</f>
        <v/>
      </c>
      <c r="C93" s="91" t="str">
        <f>IFERROR(IF(Loan_Not_Paid*Values_Entered,Payment_Date,""), "")</f>
        <v/>
      </c>
      <c r="D93" s="108" t="str">
        <f>IFERROR(IF(Loan_Not_Paid*Values_Entered,Beginning_Balance,""), "")</f>
        <v/>
      </c>
      <c r="E93" s="108" t="str">
        <f>IFERROR(IF(Loan_Not_Paid*Values_Entered,Monthly_Payment,""), "")</f>
        <v/>
      </c>
      <c r="F93" s="108" t="str">
        <f>IFERROR(IF(Loan_Not_Paid*Values_Entered,Principal,""), "")</f>
        <v/>
      </c>
      <c r="G93" s="108" t="str">
        <f>IFERROR(IF(Loan_Not_Paid*Values_Entered,Interest,""), "")</f>
        <v/>
      </c>
      <c r="H93" s="108" t="str">
        <f>IFERROR(IF(Loan_Not_Paid*Values_Entered,Ending_Balance,""), "")</f>
        <v/>
      </c>
    </row>
    <row r="94" spans="2:8" x14ac:dyDescent="0.35">
      <c r="B94" s="92" t="str">
        <f>IFERROR(IF(Loan_Not_Paid*Values_Entered,Payment_Number,""), "")</f>
        <v/>
      </c>
      <c r="C94" s="91" t="str">
        <f>IFERROR(IF(Loan_Not_Paid*Values_Entered,Payment_Date,""), "")</f>
        <v/>
      </c>
      <c r="D94" s="108" t="str">
        <f>IFERROR(IF(Loan_Not_Paid*Values_Entered,Beginning_Balance,""), "")</f>
        <v/>
      </c>
      <c r="E94" s="108" t="str">
        <f>IFERROR(IF(Loan_Not_Paid*Values_Entered,Monthly_Payment,""), "")</f>
        <v/>
      </c>
      <c r="F94" s="108" t="str">
        <f>IFERROR(IF(Loan_Not_Paid*Values_Entered,Principal,""), "")</f>
        <v/>
      </c>
      <c r="G94" s="108" t="str">
        <f>IFERROR(IF(Loan_Not_Paid*Values_Entered,Interest,""), "")</f>
        <v/>
      </c>
      <c r="H94" s="108" t="str">
        <f>IFERROR(IF(Loan_Not_Paid*Values_Entered,Ending_Balance,""), "")</f>
        <v/>
      </c>
    </row>
    <row r="95" spans="2:8" x14ac:dyDescent="0.35">
      <c r="B95" s="92" t="str">
        <f>IFERROR(IF(Loan_Not_Paid*Values_Entered,Payment_Number,""), "")</f>
        <v/>
      </c>
      <c r="C95" s="91" t="str">
        <f>IFERROR(IF(Loan_Not_Paid*Values_Entered,Payment_Date,""), "")</f>
        <v/>
      </c>
      <c r="D95" s="108" t="str">
        <f>IFERROR(IF(Loan_Not_Paid*Values_Entered,Beginning_Balance,""), "")</f>
        <v/>
      </c>
      <c r="E95" s="108" t="str">
        <f>IFERROR(IF(Loan_Not_Paid*Values_Entered,Monthly_Payment,""), "")</f>
        <v/>
      </c>
      <c r="F95" s="108" t="str">
        <f>IFERROR(IF(Loan_Not_Paid*Values_Entered,Principal,""), "")</f>
        <v/>
      </c>
      <c r="G95" s="108" t="str">
        <f>IFERROR(IF(Loan_Not_Paid*Values_Entered,Interest,""), "")</f>
        <v/>
      </c>
      <c r="H95" s="108" t="str">
        <f>IFERROR(IF(Loan_Not_Paid*Values_Entered,Ending_Balance,""), "")</f>
        <v/>
      </c>
    </row>
    <row r="96" spans="2:8" x14ac:dyDescent="0.35">
      <c r="B96" s="92" t="str">
        <f>IFERROR(IF(Loan_Not_Paid*Values_Entered,Payment_Number,""), "")</f>
        <v/>
      </c>
      <c r="C96" s="91" t="str">
        <f>IFERROR(IF(Loan_Not_Paid*Values_Entered,Payment_Date,""), "")</f>
        <v/>
      </c>
      <c r="D96" s="108" t="str">
        <f>IFERROR(IF(Loan_Not_Paid*Values_Entered,Beginning_Balance,""), "")</f>
        <v/>
      </c>
      <c r="E96" s="108" t="str">
        <f>IFERROR(IF(Loan_Not_Paid*Values_Entered,Monthly_Payment,""), "")</f>
        <v/>
      </c>
      <c r="F96" s="108" t="str">
        <f>IFERROR(IF(Loan_Not_Paid*Values_Entered,Principal,""), "")</f>
        <v/>
      </c>
      <c r="G96" s="108" t="str">
        <f>IFERROR(IF(Loan_Not_Paid*Values_Entered,Interest,""), "")</f>
        <v/>
      </c>
      <c r="H96" s="108" t="str">
        <f>IFERROR(IF(Loan_Not_Paid*Values_Entered,Ending_Balance,""), "")</f>
        <v/>
      </c>
    </row>
    <row r="97" spans="2:8" x14ac:dyDescent="0.35">
      <c r="B97" s="92" t="str">
        <f>IFERROR(IF(Loan_Not_Paid*Values_Entered,Payment_Number,""), "")</f>
        <v/>
      </c>
      <c r="C97" s="91" t="str">
        <f>IFERROR(IF(Loan_Not_Paid*Values_Entered,Payment_Date,""), "")</f>
        <v/>
      </c>
      <c r="D97" s="108" t="str">
        <f>IFERROR(IF(Loan_Not_Paid*Values_Entered,Beginning_Balance,""), "")</f>
        <v/>
      </c>
      <c r="E97" s="108" t="str">
        <f>IFERROR(IF(Loan_Not_Paid*Values_Entered,Monthly_Payment,""), "")</f>
        <v/>
      </c>
      <c r="F97" s="108" t="str">
        <f>IFERROR(IF(Loan_Not_Paid*Values_Entered,Principal,""), "")</f>
        <v/>
      </c>
      <c r="G97" s="108" t="str">
        <f>IFERROR(IF(Loan_Not_Paid*Values_Entered,Interest,""), "")</f>
        <v/>
      </c>
      <c r="H97" s="108" t="str">
        <f>IFERROR(IF(Loan_Not_Paid*Values_Entered,Ending_Balance,""), "")</f>
        <v/>
      </c>
    </row>
    <row r="98" spans="2:8" x14ac:dyDescent="0.35">
      <c r="B98" s="92" t="str">
        <f>IFERROR(IF(Loan_Not_Paid*Values_Entered,Payment_Number,""), "")</f>
        <v/>
      </c>
      <c r="C98" s="91" t="str">
        <f>IFERROR(IF(Loan_Not_Paid*Values_Entered,Payment_Date,""), "")</f>
        <v/>
      </c>
      <c r="D98" s="108" t="str">
        <f>IFERROR(IF(Loan_Not_Paid*Values_Entered,Beginning_Balance,""), "")</f>
        <v/>
      </c>
      <c r="E98" s="108" t="str">
        <f>IFERROR(IF(Loan_Not_Paid*Values_Entered,Monthly_Payment,""), "")</f>
        <v/>
      </c>
      <c r="F98" s="108" t="str">
        <f>IFERROR(IF(Loan_Not_Paid*Values_Entered,Principal,""), "")</f>
        <v/>
      </c>
      <c r="G98" s="108" t="str">
        <f>IFERROR(IF(Loan_Not_Paid*Values_Entered,Interest,""), "")</f>
        <v/>
      </c>
      <c r="H98" s="108" t="str">
        <f>IFERROR(IF(Loan_Not_Paid*Values_Entered,Ending_Balance,""), "")</f>
        <v/>
      </c>
    </row>
    <row r="99" spans="2:8" x14ac:dyDescent="0.35">
      <c r="B99" s="92" t="str">
        <f>IFERROR(IF(Loan_Not_Paid*Values_Entered,Payment_Number,""), "")</f>
        <v/>
      </c>
      <c r="C99" s="91" t="str">
        <f>IFERROR(IF(Loan_Not_Paid*Values_Entered,Payment_Date,""), "")</f>
        <v/>
      </c>
      <c r="D99" s="108" t="str">
        <f>IFERROR(IF(Loan_Not_Paid*Values_Entered,Beginning_Balance,""), "")</f>
        <v/>
      </c>
      <c r="E99" s="108" t="str">
        <f>IFERROR(IF(Loan_Not_Paid*Values_Entered,Monthly_Payment,""), "")</f>
        <v/>
      </c>
      <c r="F99" s="108" t="str">
        <f>IFERROR(IF(Loan_Not_Paid*Values_Entered,Principal,""), "")</f>
        <v/>
      </c>
      <c r="G99" s="108" t="str">
        <f>IFERROR(IF(Loan_Not_Paid*Values_Entered,Interest,""), "")</f>
        <v/>
      </c>
      <c r="H99" s="108" t="str">
        <f>IFERROR(IF(Loan_Not_Paid*Values_Entered,Ending_Balance,""), "")</f>
        <v/>
      </c>
    </row>
    <row r="100" spans="2:8" x14ac:dyDescent="0.35">
      <c r="B100" s="92" t="str">
        <f>IFERROR(IF(Loan_Not_Paid*Values_Entered,Payment_Number,""), "")</f>
        <v/>
      </c>
      <c r="C100" s="91" t="str">
        <f>IFERROR(IF(Loan_Not_Paid*Values_Entered,Payment_Date,""), "")</f>
        <v/>
      </c>
      <c r="D100" s="108" t="str">
        <f>IFERROR(IF(Loan_Not_Paid*Values_Entered,Beginning_Balance,""), "")</f>
        <v/>
      </c>
      <c r="E100" s="108" t="str">
        <f>IFERROR(IF(Loan_Not_Paid*Values_Entered,Monthly_Payment,""), "")</f>
        <v/>
      </c>
      <c r="F100" s="108" t="str">
        <f>IFERROR(IF(Loan_Not_Paid*Values_Entered,Principal,""), "")</f>
        <v/>
      </c>
      <c r="G100" s="108" t="str">
        <f>IFERROR(IF(Loan_Not_Paid*Values_Entered,Interest,""), "")</f>
        <v/>
      </c>
      <c r="H100" s="108" t="str">
        <f>IFERROR(IF(Loan_Not_Paid*Values_Entered,Ending_Balance,""), "")</f>
        <v/>
      </c>
    </row>
    <row r="101" spans="2:8" x14ac:dyDescent="0.35">
      <c r="B101" s="92" t="str">
        <f>IFERROR(IF(Loan_Not_Paid*Values_Entered,Payment_Number,""), "")</f>
        <v/>
      </c>
      <c r="C101" s="91" t="str">
        <f>IFERROR(IF(Loan_Not_Paid*Values_Entered,Payment_Date,""), "")</f>
        <v/>
      </c>
      <c r="D101" s="108" t="str">
        <f>IFERROR(IF(Loan_Not_Paid*Values_Entered,Beginning_Balance,""), "")</f>
        <v/>
      </c>
      <c r="E101" s="108" t="str">
        <f>IFERROR(IF(Loan_Not_Paid*Values_Entered,Monthly_Payment,""), "")</f>
        <v/>
      </c>
      <c r="F101" s="108" t="str">
        <f>IFERROR(IF(Loan_Not_Paid*Values_Entered,Principal,""), "")</f>
        <v/>
      </c>
      <c r="G101" s="108" t="str">
        <f>IFERROR(IF(Loan_Not_Paid*Values_Entered,Interest,""), "")</f>
        <v/>
      </c>
      <c r="H101" s="108" t="str">
        <f>IFERROR(IF(Loan_Not_Paid*Values_Entered,Ending_Balance,""), "")</f>
        <v/>
      </c>
    </row>
    <row r="102" spans="2:8" x14ac:dyDescent="0.35">
      <c r="B102" s="92" t="str">
        <f>IFERROR(IF(Loan_Not_Paid*Values_Entered,Payment_Number,""), "")</f>
        <v/>
      </c>
      <c r="C102" s="91" t="str">
        <f>IFERROR(IF(Loan_Not_Paid*Values_Entered,Payment_Date,""), "")</f>
        <v/>
      </c>
      <c r="D102" s="108" t="str">
        <f>IFERROR(IF(Loan_Not_Paid*Values_Entered,Beginning_Balance,""), "")</f>
        <v/>
      </c>
      <c r="E102" s="108" t="str">
        <f>IFERROR(IF(Loan_Not_Paid*Values_Entered,Monthly_Payment,""), "")</f>
        <v/>
      </c>
      <c r="F102" s="108" t="str">
        <f>IFERROR(IF(Loan_Not_Paid*Values_Entered,Principal,""), "")</f>
        <v/>
      </c>
      <c r="G102" s="108" t="str">
        <f>IFERROR(IF(Loan_Not_Paid*Values_Entered,Interest,""), "")</f>
        <v/>
      </c>
      <c r="H102" s="108" t="str">
        <f>IFERROR(IF(Loan_Not_Paid*Values_Entered,Ending_Balance,""), "")</f>
        <v/>
      </c>
    </row>
    <row r="103" spans="2:8" x14ac:dyDescent="0.35">
      <c r="B103" s="92" t="str">
        <f>IFERROR(IF(Loan_Not_Paid*Values_Entered,Payment_Number,""), "")</f>
        <v/>
      </c>
      <c r="C103" s="91" t="str">
        <f>IFERROR(IF(Loan_Not_Paid*Values_Entered,Payment_Date,""), "")</f>
        <v/>
      </c>
      <c r="D103" s="108" t="str">
        <f>IFERROR(IF(Loan_Not_Paid*Values_Entered,Beginning_Balance,""), "")</f>
        <v/>
      </c>
      <c r="E103" s="108" t="str">
        <f>IFERROR(IF(Loan_Not_Paid*Values_Entered,Monthly_Payment,""), "")</f>
        <v/>
      </c>
      <c r="F103" s="108" t="str">
        <f>IFERROR(IF(Loan_Not_Paid*Values_Entered,Principal,""), "")</f>
        <v/>
      </c>
      <c r="G103" s="108" t="str">
        <f>IFERROR(IF(Loan_Not_Paid*Values_Entered,Interest,""), "")</f>
        <v/>
      </c>
      <c r="H103" s="108" t="str">
        <f>IFERROR(IF(Loan_Not_Paid*Values_Entered,Ending_Balance,""), "")</f>
        <v/>
      </c>
    </row>
    <row r="104" spans="2:8" x14ac:dyDescent="0.35">
      <c r="B104" s="92" t="str">
        <f>IFERROR(IF(Loan_Not_Paid*Values_Entered,Payment_Number,""), "")</f>
        <v/>
      </c>
      <c r="C104" s="91" t="str">
        <f>IFERROR(IF(Loan_Not_Paid*Values_Entered,Payment_Date,""), "")</f>
        <v/>
      </c>
      <c r="D104" s="108" t="str">
        <f>IFERROR(IF(Loan_Not_Paid*Values_Entered,Beginning_Balance,""), "")</f>
        <v/>
      </c>
      <c r="E104" s="108" t="str">
        <f>IFERROR(IF(Loan_Not_Paid*Values_Entered,Monthly_Payment,""), "")</f>
        <v/>
      </c>
      <c r="F104" s="108" t="str">
        <f>IFERROR(IF(Loan_Not_Paid*Values_Entered,Principal,""), "")</f>
        <v/>
      </c>
      <c r="G104" s="108" t="str">
        <f>IFERROR(IF(Loan_Not_Paid*Values_Entered,Interest,""), "")</f>
        <v/>
      </c>
      <c r="H104" s="108" t="str">
        <f>IFERROR(IF(Loan_Not_Paid*Values_Entered,Ending_Balance,""), "")</f>
        <v/>
      </c>
    </row>
    <row r="105" spans="2:8" x14ac:dyDescent="0.35">
      <c r="B105" s="92" t="str">
        <f>IFERROR(IF(Loan_Not_Paid*Values_Entered,Payment_Number,""), "")</f>
        <v/>
      </c>
      <c r="C105" s="91" t="str">
        <f>IFERROR(IF(Loan_Not_Paid*Values_Entered,Payment_Date,""), "")</f>
        <v/>
      </c>
      <c r="D105" s="108" t="str">
        <f>IFERROR(IF(Loan_Not_Paid*Values_Entered,Beginning_Balance,""), "")</f>
        <v/>
      </c>
      <c r="E105" s="108" t="str">
        <f>IFERROR(IF(Loan_Not_Paid*Values_Entered,Monthly_Payment,""), "")</f>
        <v/>
      </c>
      <c r="F105" s="108" t="str">
        <f>IFERROR(IF(Loan_Not_Paid*Values_Entered,Principal,""), "")</f>
        <v/>
      </c>
      <c r="G105" s="108" t="str">
        <f>IFERROR(IF(Loan_Not_Paid*Values_Entered,Interest,""), "")</f>
        <v/>
      </c>
      <c r="H105" s="108" t="str">
        <f>IFERROR(IF(Loan_Not_Paid*Values_Entered,Ending_Balance,""), "")</f>
        <v/>
      </c>
    </row>
    <row r="106" spans="2:8" x14ac:dyDescent="0.35">
      <c r="B106" s="92" t="str">
        <f>IFERROR(IF(Loan_Not_Paid*Values_Entered,Payment_Number,""), "")</f>
        <v/>
      </c>
      <c r="C106" s="91" t="str">
        <f>IFERROR(IF(Loan_Not_Paid*Values_Entered,Payment_Date,""), "")</f>
        <v/>
      </c>
      <c r="D106" s="108" t="str">
        <f>IFERROR(IF(Loan_Not_Paid*Values_Entered,Beginning_Balance,""), "")</f>
        <v/>
      </c>
      <c r="E106" s="108" t="str">
        <f>IFERROR(IF(Loan_Not_Paid*Values_Entered,Monthly_Payment,""), "")</f>
        <v/>
      </c>
      <c r="F106" s="108" t="str">
        <f>IFERROR(IF(Loan_Not_Paid*Values_Entered,Principal,""), "")</f>
        <v/>
      </c>
      <c r="G106" s="108" t="str">
        <f>IFERROR(IF(Loan_Not_Paid*Values_Entered,Interest,""), "")</f>
        <v/>
      </c>
      <c r="H106" s="108" t="str">
        <f>IFERROR(IF(Loan_Not_Paid*Values_Entered,Ending_Balance,""), "")</f>
        <v/>
      </c>
    </row>
    <row r="107" spans="2:8" x14ac:dyDescent="0.35">
      <c r="B107" s="92" t="str">
        <f>IFERROR(IF(Loan_Not_Paid*Values_Entered,Payment_Number,""), "")</f>
        <v/>
      </c>
      <c r="C107" s="91" t="str">
        <f>IFERROR(IF(Loan_Not_Paid*Values_Entered,Payment_Date,""), "")</f>
        <v/>
      </c>
      <c r="D107" s="108" t="str">
        <f>IFERROR(IF(Loan_Not_Paid*Values_Entered,Beginning_Balance,""), "")</f>
        <v/>
      </c>
      <c r="E107" s="108" t="str">
        <f>IFERROR(IF(Loan_Not_Paid*Values_Entered,Monthly_Payment,""), "")</f>
        <v/>
      </c>
      <c r="F107" s="108" t="str">
        <f>IFERROR(IF(Loan_Not_Paid*Values_Entered,Principal,""), "")</f>
        <v/>
      </c>
      <c r="G107" s="108" t="str">
        <f>IFERROR(IF(Loan_Not_Paid*Values_Entered,Interest,""), "")</f>
        <v/>
      </c>
      <c r="H107" s="108" t="str">
        <f>IFERROR(IF(Loan_Not_Paid*Values_Entered,Ending_Balance,""), "")</f>
        <v/>
      </c>
    </row>
    <row r="108" spans="2:8" x14ac:dyDescent="0.35">
      <c r="B108" s="92" t="str">
        <f>IFERROR(IF(Loan_Not_Paid*Values_Entered,Payment_Number,""), "")</f>
        <v/>
      </c>
      <c r="C108" s="91" t="str">
        <f>IFERROR(IF(Loan_Not_Paid*Values_Entered,Payment_Date,""), "")</f>
        <v/>
      </c>
      <c r="D108" s="108" t="str">
        <f>IFERROR(IF(Loan_Not_Paid*Values_Entered,Beginning_Balance,""), "")</f>
        <v/>
      </c>
      <c r="E108" s="108" t="str">
        <f>IFERROR(IF(Loan_Not_Paid*Values_Entered,Monthly_Payment,""), "")</f>
        <v/>
      </c>
      <c r="F108" s="108" t="str">
        <f>IFERROR(IF(Loan_Not_Paid*Values_Entered,Principal,""), "")</f>
        <v/>
      </c>
      <c r="G108" s="108" t="str">
        <f>IFERROR(IF(Loan_Not_Paid*Values_Entered,Interest,""), "")</f>
        <v/>
      </c>
      <c r="H108" s="108" t="str">
        <f>IFERROR(IF(Loan_Not_Paid*Values_Entered,Ending_Balance,""), "")</f>
        <v/>
      </c>
    </row>
    <row r="109" spans="2:8" x14ac:dyDescent="0.35">
      <c r="B109" s="92" t="str">
        <f>IFERROR(IF(Loan_Not_Paid*Values_Entered,Payment_Number,""), "")</f>
        <v/>
      </c>
      <c r="C109" s="91" t="str">
        <f>IFERROR(IF(Loan_Not_Paid*Values_Entered,Payment_Date,""), "")</f>
        <v/>
      </c>
      <c r="D109" s="108" t="str">
        <f>IFERROR(IF(Loan_Not_Paid*Values_Entered,Beginning_Balance,""), "")</f>
        <v/>
      </c>
      <c r="E109" s="108" t="str">
        <f>IFERROR(IF(Loan_Not_Paid*Values_Entered,Monthly_Payment,""), "")</f>
        <v/>
      </c>
      <c r="F109" s="108" t="str">
        <f>IFERROR(IF(Loan_Not_Paid*Values_Entered,Principal,""), "")</f>
        <v/>
      </c>
      <c r="G109" s="108" t="str">
        <f>IFERROR(IF(Loan_Not_Paid*Values_Entered,Interest,""), "")</f>
        <v/>
      </c>
      <c r="H109" s="108" t="str">
        <f>IFERROR(IF(Loan_Not_Paid*Values_Entered,Ending_Balance,""), "")</f>
        <v/>
      </c>
    </row>
    <row r="110" spans="2:8" x14ac:dyDescent="0.35">
      <c r="B110" s="92" t="str">
        <f>IFERROR(IF(Loan_Not_Paid*Values_Entered,Payment_Number,""), "")</f>
        <v/>
      </c>
      <c r="C110" s="91" t="str">
        <f>IFERROR(IF(Loan_Not_Paid*Values_Entered,Payment_Date,""), "")</f>
        <v/>
      </c>
      <c r="D110" s="108" t="str">
        <f>IFERROR(IF(Loan_Not_Paid*Values_Entered,Beginning_Balance,""), "")</f>
        <v/>
      </c>
      <c r="E110" s="108" t="str">
        <f>IFERROR(IF(Loan_Not_Paid*Values_Entered,Monthly_Payment,""), "")</f>
        <v/>
      </c>
      <c r="F110" s="108" t="str">
        <f>IFERROR(IF(Loan_Not_Paid*Values_Entered,Principal,""), "")</f>
        <v/>
      </c>
      <c r="G110" s="108" t="str">
        <f>IFERROR(IF(Loan_Not_Paid*Values_Entered,Interest,""), "")</f>
        <v/>
      </c>
      <c r="H110" s="108" t="str">
        <f>IFERROR(IF(Loan_Not_Paid*Values_Entered,Ending_Balance,""), "")</f>
        <v/>
      </c>
    </row>
    <row r="111" spans="2:8" x14ac:dyDescent="0.35">
      <c r="B111" s="92" t="str">
        <f>IFERROR(IF(Loan_Not_Paid*Values_Entered,Payment_Number,""), "")</f>
        <v/>
      </c>
      <c r="C111" s="91" t="str">
        <f>IFERROR(IF(Loan_Not_Paid*Values_Entered,Payment_Date,""), "")</f>
        <v/>
      </c>
      <c r="D111" s="108" t="str">
        <f>IFERROR(IF(Loan_Not_Paid*Values_Entered,Beginning_Balance,""), "")</f>
        <v/>
      </c>
      <c r="E111" s="108" t="str">
        <f>IFERROR(IF(Loan_Not_Paid*Values_Entered,Monthly_Payment,""), "")</f>
        <v/>
      </c>
      <c r="F111" s="108" t="str">
        <f>IFERROR(IF(Loan_Not_Paid*Values_Entered,Principal,""), "")</f>
        <v/>
      </c>
      <c r="G111" s="108" t="str">
        <f>IFERROR(IF(Loan_Not_Paid*Values_Entered,Interest,""), "")</f>
        <v/>
      </c>
      <c r="H111" s="108" t="str">
        <f>IFERROR(IF(Loan_Not_Paid*Values_Entered,Ending_Balance,""), "")</f>
        <v/>
      </c>
    </row>
    <row r="112" spans="2:8" x14ac:dyDescent="0.35">
      <c r="B112" s="92" t="str">
        <f>IFERROR(IF(Loan_Not_Paid*Values_Entered,Payment_Number,""), "")</f>
        <v/>
      </c>
      <c r="C112" s="91" t="str">
        <f>IFERROR(IF(Loan_Not_Paid*Values_Entered,Payment_Date,""), "")</f>
        <v/>
      </c>
      <c r="D112" s="108" t="str">
        <f>IFERROR(IF(Loan_Not_Paid*Values_Entered,Beginning_Balance,""), "")</f>
        <v/>
      </c>
      <c r="E112" s="108" t="str">
        <f>IFERROR(IF(Loan_Not_Paid*Values_Entered,Monthly_Payment,""), "")</f>
        <v/>
      </c>
      <c r="F112" s="108" t="str">
        <f>IFERROR(IF(Loan_Not_Paid*Values_Entered,Principal,""), "")</f>
        <v/>
      </c>
      <c r="G112" s="108" t="str">
        <f>IFERROR(IF(Loan_Not_Paid*Values_Entered,Interest,""), "")</f>
        <v/>
      </c>
      <c r="H112" s="108" t="str">
        <f>IFERROR(IF(Loan_Not_Paid*Values_Entered,Ending_Balance,""), "")</f>
        <v/>
      </c>
    </row>
    <row r="113" spans="2:8" x14ac:dyDescent="0.35">
      <c r="B113" s="92" t="str">
        <f>IFERROR(IF(Loan_Not_Paid*Values_Entered,Payment_Number,""), "")</f>
        <v/>
      </c>
      <c r="C113" s="91" t="str">
        <f>IFERROR(IF(Loan_Not_Paid*Values_Entered,Payment_Date,""), "")</f>
        <v/>
      </c>
      <c r="D113" s="108" t="str">
        <f>IFERROR(IF(Loan_Not_Paid*Values_Entered,Beginning_Balance,""), "")</f>
        <v/>
      </c>
      <c r="E113" s="108" t="str">
        <f>IFERROR(IF(Loan_Not_Paid*Values_Entered,Monthly_Payment,""), "")</f>
        <v/>
      </c>
      <c r="F113" s="108" t="str">
        <f>IFERROR(IF(Loan_Not_Paid*Values_Entered,Principal,""), "")</f>
        <v/>
      </c>
      <c r="G113" s="108" t="str">
        <f>IFERROR(IF(Loan_Not_Paid*Values_Entered,Interest,""), "")</f>
        <v/>
      </c>
      <c r="H113" s="108" t="str">
        <f>IFERROR(IF(Loan_Not_Paid*Values_Entered,Ending_Balance,""), "")</f>
        <v/>
      </c>
    </row>
    <row r="114" spans="2:8" x14ac:dyDescent="0.35">
      <c r="B114" s="92" t="str">
        <f>IFERROR(IF(Loan_Not_Paid*Values_Entered,Payment_Number,""), "")</f>
        <v/>
      </c>
      <c r="C114" s="91" t="str">
        <f>IFERROR(IF(Loan_Not_Paid*Values_Entered,Payment_Date,""), "")</f>
        <v/>
      </c>
      <c r="D114" s="108" t="str">
        <f>IFERROR(IF(Loan_Not_Paid*Values_Entered,Beginning_Balance,""), "")</f>
        <v/>
      </c>
      <c r="E114" s="108" t="str">
        <f>IFERROR(IF(Loan_Not_Paid*Values_Entered,Monthly_Payment,""), "")</f>
        <v/>
      </c>
      <c r="F114" s="108" t="str">
        <f>IFERROR(IF(Loan_Not_Paid*Values_Entered,Principal,""), "")</f>
        <v/>
      </c>
      <c r="G114" s="108" t="str">
        <f>IFERROR(IF(Loan_Not_Paid*Values_Entered,Interest,""), "")</f>
        <v/>
      </c>
      <c r="H114" s="108" t="str">
        <f>IFERROR(IF(Loan_Not_Paid*Values_Entered,Ending_Balance,""), "")</f>
        <v/>
      </c>
    </row>
    <row r="115" spans="2:8" x14ac:dyDescent="0.35">
      <c r="B115" s="92" t="str">
        <f>IFERROR(IF(Loan_Not_Paid*Values_Entered,Payment_Number,""), "")</f>
        <v/>
      </c>
      <c r="C115" s="91" t="str">
        <f>IFERROR(IF(Loan_Not_Paid*Values_Entered,Payment_Date,""), "")</f>
        <v/>
      </c>
      <c r="D115" s="108" t="str">
        <f>IFERROR(IF(Loan_Not_Paid*Values_Entered,Beginning_Balance,""), "")</f>
        <v/>
      </c>
      <c r="E115" s="108" t="str">
        <f>IFERROR(IF(Loan_Not_Paid*Values_Entered,Monthly_Payment,""), "")</f>
        <v/>
      </c>
      <c r="F115" s="108" t="str">
        <f>IFERROR(IF(Loan_Not_Paid*Values_Entered,Principal,""), "")</f>
        <v/>
      </c>
      <c r="G115" s="108" t="str">
        <f>IFERROR(IF(Loan_Not_Paid*Values_Entered,Interest,""), "")</f>
        <v/>
      </c>
      <c r="H115" s="108" t="str">
        <f>IFERROR(IF(Loan_Not_Paid*Values_Entered,Ending_Balance,""), "")</f>
        <v/>
      </c>
    </row>
    <row r="116" spans="2:8" x14ac:dyDescent="0.35">
      <c r="B116" s="92" t="str">
        <f>IFERROR(IF(Loan_Not_Paid*Values_Entered,Payment_Number,""), "")</f>
        <v/>
      </c>
      <c r="C116" s="91" t="str">
        <f>IFERROR(IF(Loan_Not_Paid*Values_Entered,Payment_Date,""), "")</f>
        <v/>
      </c>
      <c r="D116" s="108" t="str">
        <f>IFERROR(IF(Loan_Not_Paid*Values_Entered,Beginning_Balance,""), "")</f>
        <v/>
      </c>
      <c r="E116" s="108" t="str">
        <f>IFERROR(IF(Loan_Not_Paid*Values_Entered,Monthly_Payment,""), "")</f>
        <v/>
      </c>
      <c r="F116" s="108" t="str">
        <f>IFERROR(IF(Loan_Not_Paid*Values_Entered,Principal,""), "")</f>
        <v/>
      </c>
      <c r="G116" s="108" t="str">
        <f>IFERROR(IF(Loan_Not_Paid*Values_Entered,Interest,""), "")</f>
        <v/>
      </c>
      <c r="H116" s="108" t="str">
        <f>IFERROR(IF(Loan_Not_Paid*Values_Entered,Ending_Balance,""), "")</f>
        <v/>
      </c>
    </row>
    <row r="117" spans="2:8" x14ac:dyDescent="0.35">
      <c r="B117" s="92" t="str">
        <f>IFERROR(IF(Loan_Not_Paid*Values_Entered,Payment_Number,""), "")</f>
        <v/>
      </c>
      <c r="C117" s="91" t="str">
        <f>IFERROR(IF(Loan_Not_Paid*Values_Entered,Payment_Date,""), "")</f>
        <v/>
      </c>
      <c r="D117" s="108" t="str">
        <f>IFERROR(IF(Loan_Not_Paid*Values_Entered,Beginning_Balance,""), "")</f>
        <v/>
      </c>
      <c r="E117" s="108" t="str">
        <f>IFERROR(IF(Loan_Not_Paid*Values_Entered,Monthly_Payment,""), "")</f>
        <v/>
      </c>
      <c r="F117" s="108" t="str">
        <f>IFERROR(IF(Loan_Not_Paid*Values_Entered,Principal,""), "")</f>
        <v/>
      </c>
      <c r="G117" s="108" t="str">
        <f>IFERROR(IF(Loan_Not_Paid*Values_Entered,Interest,""), "")</f>
        <v/>
      </c>
      <c r="H117" s="108" t="str">
        <f>IFERROR(IF(Loan_Not_Paid*Values_Entered,Ending_Balance,""), "")</f>
        <v/>
      </c>
    </row>
    <row r="118" spans="2:8" x14ac:dyDescent="0.35">
      <c r="B118" s="92" t="str">
        <f>IFERROR(IF(Loan_Not_Paid*Values_Entered,Payment_Number,""), "")</f>
        <v/>
      </c>
      <c r="C118" s="91" t="str">
        <f>IFERROR(IF(Loan_Not_Paid*Values_Entered,Payment_Date,""), "")</f>
        <v/>
      </c>
      <c r="D118" s="108" t="str">
        <f>IFERROR(IF(Loan_Not_Paid*Values_Entered,Beginning_Balance,""), "")</f>
        <v/>
      </c>
      <c r="E118" s="108" t="str">
        <f>IFERROR(IF(Loan_Not_Paid*Values_Entered,Monthly_Payment,""), "")</f>
        <v/>
      </c>
      <c r="F118" s="108" t="str">
        <f>IFERROR(IF(Loan_Not_Paid*Values_Entered,Principal,""), "")</f>
        <v/>
      </c>
      <c r="G118" s="108" t="str">
        <f>IFERROR(IF(Loan_Not_Paid*Values_Entered,Interest,""), "")</f>
        <v/>
      </c>
      <c r="H118" s="108" t="str">
        <f>IFERROR(IF(Loan_Not_Paid*Values_Entered,Ending_Balance,""), "")</f>
        <v/>
      </c>
    </row>
    <row r="119" spans="2:8" x14ac:dyDescent="0.35">
      <c r="B119" s="92" t="str">
        <f>IFERROR(IF(Loan_Not_Paid*Values_Entered,Payment_Number,""), "")</f>
        <v/>
      </c>
      <c r="C119" s="91" t="str">
        <f>IFERROR(IF(Loan_Not_Paid*Values_Entered,Payment_Date,""), "")</f>
        <v/>
      </c>
      <c r="D119" s="108" t="str">
        <f>IFERROR(IF(Loan_Not_Paid*Values_Entered,Beginning_Balance,""), "")</f>
        <v/>
      </c>
      <c r="E119" s="108" t="str">
        <f>IFERROR(IF(Loan_Not_Paid*Values_Entered,Monthly_Payment,""), "")</f>
        <v/>
      </c>
      <c r="F119" s="108" t="str">
        <f>IFERROR(IF(Loan_Not_Paid*Values_Entered,Principal,""), "")</f>
        <v/>
      </c>
      <c r="G119" s="108" t="str">
        <f>IFERROR(IF(Loan_Not_Paid*Values_Entered,Interest,""), "")</f>
        <v/>
      </c>
      <c r="H119" s="108" t="str">
        <f>IFERROR(IF(Loan_Not_Paid*Values_Entered,Ending_Balance,""), "")</f>
        <v/>
      </c>
    </row>
    <row r="120" spans="2:8" x14ac:dyDescent="0.35">
      <c r="B120" s="92" t="str">
        <f>IFERROR(IF(Loan_Not_Paid*Values_Entered,Payment_Number,""), "")</f>
        <v/>
      </c>
      <c r="C120" s="91" t="str">
        <f>IFERROR(IF(Loan_Not_Paid*Values_Entered,Payment_Date,""), "")</f>
        <v/>
      </c>
      <c r="D120" s="108" t="str">
        <f>IFERROR(IF(Loan_Not_Paid*Values_Entered,Beginning_Balance,""), "")</f>
        <v/>
      </c>
      <c r="E120" s="108" t="str">
        <f>IFERROR(IF(Loan_Not_Paid*Values_Entered,Monthly_Payment,""), "")</f>
        <v/>
      </c>
      <c r="F120" s="108" t="str">
        <f>IFERROR(IF(Loan_Not_Paid*Values_Entered,Principal,""), "")</f>
        <v/>
      </c>
      <c r="G120" s="108" t="str">
        <f>IFERROR(IF(Loan_Not_Paid*Values_Entered,Interest,""), "")</f>
        <v/>
      </c>
      <c r="H120" s="108" t="str">
        <f>IFERROR(IF(Loan_Not_Paid*Values_Entered,Ending_Balance,""), "")</f>
        <v/>
      </c>
    </row>
    <row r="121" spans="2:8" x14ac:dyDescent="0.35">
      <c r="B121" s="92" t="str">
        <f>IFERROR(IF(Loan_Not_Paid*Values_Entered,Payment_Number,""), "")</f>
        <v/>
      </c>
      <c r="C121" s="91" t="str">
        <f>IFERROR(IF(Loan_Not_Paid*Values_Entered,Payment_Date,""), "")</f>
        <v/>
      </c>
      <c r="D121" s="108" t="str">
        <f>IFERROR(IF(Loan_Not_Paid*Values_Entered,Beginning_Balance,""), "")</f>
        <v/>
      </c>
      <c r="E121" s="108" t="str">
        <f>IFERROR(IF(Loan_Not_Paid*Values_Entered,Monthly_Payment,""), "")</f>
        <v/>
      </c>
      <c r="F121" s="108" t="str">
        <f>IFERROR(IF(Loan_Not_Paid*Values_Entered,Principal,""), "")</f>
        <v/>
      </c>
      <c r="G121" s="108" t="str">
        <f>IFERROR(IF(Loan_Not_Paid*Values_Entered,Interest,""), "")</f>
        <v/>
      </c>
      <c r="H121" s="108" t="str">
        <f>IFERROR(IF(Loan_Not_Paid*Values_Entered,Ending_Balance,""), "")</f>
        <v/>
      </c>
    </row>
    <row r="122" spans="2:8" x14ac:dyDescent="0.35">
      <c r="B122" s="92" t="str">
        <f>IFERROR(IF(Loan_Not_Paid*Values_Entered,Payment_Number,""), "")</f>
        <v/>
      </c>
      <c r="C122" s="91" t="str">
        <f>IFERROR(IF(Loan_Not_Paid*Values_Entered,Payment_Date,""), "")</f>
        <v/>
      </c>
      <c r="D122" s="108" t="str">
        <f>IFERROR(IF(Loan_Not_Paid*Values_Entered,Beginning_Balance,""), "")</f>
        <v/>
      </c>
      <c r="E122" s="108" t="str">
        <f>IFERROR(IF(Loan_Not_Paid*Values_Entered,Monthly_Payment,""), "")</f>
        <v/>
      </c>
      <c r="F122" s="108" t="str">
        <f>IFERROR(IF(Loan_Not_Paid*Values_Entered,Principal,""), "")</f>
        <v/>
      </c>
      <c r="G122" s="108" t="str">
        <f>IFERROR(IF(Loan_Not_Paid*Values_Entered,Interest,""), "")</f>
        <v/>
      </c>
      <c r="H122" s="108" t="str">
        <f>IFERROR(IF(Loan_Not_Paid*Values_Entered,Ending_Balance,""), "")</f>
        <v/>
      </c>
    </row>
    <row r="123" spans="2:8" x14ac:dyDescent="0.35">
      <c r="B123" s="92" t="str">
        <f>IFERROR(IF(Loan_Not_Paid*Values_Entered,Payment_Number,""), "")</f>
        <v/>
      </c>
      <c r="C123" s="91" t="str">
        <f>IFERROR(IF(Loan_Not_Paid*Values_Entered,Payment_Date,""), "")</f>
        <v/>
      </c>
      <c r="D123" s="108" t="str">
        <f>IFERROR(IF(Loan_Not_Paid*Values_Entered,Beginning_Balance,""), "")</f>
        <v/>
      </c>
      <c r="E123" s="108" t="str">
        <f>IFERROR(IF(Loan_Not_Paid*Values_Entered,Monthly_Payment,""), "")</f>
        <v/>
      </c>
      <c r="F123" s="108" t="str">
        <f>IFERROR(IF(Loan_Not_Paid*Values_Entered,Principal,""), "")</f>
        <v/>
      </c>
      <c r="G123" s="108" t="str">
        <f>IFERROR(IF(Loan_Not_Paid*Values_Entered,Interest,""), "")</f>
        <v/>
      </c>
      <c r="H123" s="108" t="str">
        <f>IFERROR(IF(Loan_Not_Paid*Values_Entered,Ending_Balance,""), "")</f>
        <v/>
      </c>
    </row>
    <row r="124" spans="2:8" x14ac:dyDescent="0.35">
      <c r="B124" s="92" t="str">
        <f>IFERROR(IF(Loan_Not_Paid*Values_Entered,Payment_Number,""), "")</f>
        <v/>
      </c>
      <c r="C124" s="91" t="str">
        <f>IFERROR(IF(Loan_Not_Paid*Values_Entered,Payment_Date,""), "")</f>
        <v/>
      </c>
      <c r="D124" s="108" t="str">
        <f>IFERROR(IF(Loan_Not_Paid*Values_Entered,Beginning_Balance,""), "")</f>
        <v/>
      </c>
      <c r="E124" s="108" t="str">
        <f>IFERROR(IF(Loan_Not_Paid*Values_Entered,Monthly_Payment,""), "")</f>
        <v/>
      </c>
      <c r="F124" s="108" t="str">
        <f>IFERROR(IF(Loan_Not_Paid*Values_Entered,Principal,""), "")</f>
        <v/>
      </c>
      <c r="G124" s="108" t="str">
        <f>IFERROR(IF(Loan_Not_Paid*Values_Entered,Interest,""), "")</f>
        <v/>
      </c>
      <c r="H124" s="108" t="str">
        <f>IFERROR(IF(Loan_Not_Paid*Values_Entered,Ending_Balance,""), "")</f>
        <v/>
      </c>
    </row>
    <row r="125" spans="2:8" x14ac:dyDescent="0.35">
      <c r="B125" s="92" t="str">
        <f>IFERROR(IF(Loan_Not_Paid*Values_Entered,Payment_Number,""), "")</f>
        <v/>
      </c>
      <c r="C125" s="91" t="str">
        <f>IFERROR(IF(Loan_Not_Paid*Values_Entered,Payment_Date,""), "")</f>
        <v/>
      </c>
      <c r="D125" s="108" t="str">
        <f>IFERROR(IF(Loan_Not_Paid*Values_Entered,Beginning_Balance,""), "")</f>
        <v/>
      </c>
      <c r="E125" s="108" t="str">
        <f>IFERROR(IF(Loan_Not_Paid*Values_Entered,Monthly_Payment,""), "")</f>
        <v/>
      </c>
      <c r="F125" s="108" t="str">
        <f>IFERROR(IF(Loan_Not_Paid*Values_Entered,Principal,""), "")</f>
        <v/>
      </c>
      <c r="G125" s="108" t="str">
        <f>IFERROR(IF(Loan_Not_Paid*Values_Entered,Interest,""), "")</f>
        <v/>
      </c>
      <c r="H125" s="108" t="str">
        <f>IFERROR(IF(Loan_Not_Paid*Values_Entered,Ending_Balance,""), "")</f>
        <v/>
      </c>
    </row>
    <row r="126" spans="2:8" x14ac:dyDescent="0.35">
      <c r="B126" s="92" t="str">
        <f>IFERROR(IF(Loan_Not_Paid*Values_Entered,Payment_Number,""), "")</f>
        <v/>
      </c>
      <c r="C126" s="91" t="str">
        <f>IFERROR(IF(Loan_Not_Paid*Values_Entered,Payment_Date,""), "")</f>
        <v/>
      </c>
      <c r="D126" s="108" t="str">
        <f>IFERROR(IF(Loan_Not_Paid*Values_Entered,Beginning_Balance,""), "")</f>
        <v/>
      </c>
      <c r="E126" s="108" t="str">
        <f>IFERROR(IF(Loan_Not_Paid*Values_Entered,Monthly_Payment,""), "")</f>
        <v/>
      </c>
      <c r="F126" s="108" t="str">
        <f>IFERROR(IF(Loan_Not_Paid*Values_Entered,Principal,""), "")</f>
        <v/>
      </c>
      <c r="G126" s="108" t="str">
        <f>IFERROR(IF(Loan_Not_Paid*Values_Entered,Interest,""), "")</f>
        <v/>
      </c>
      <c r="H126" s="108" t="str">
        <f>IFERROR(IF(Loan_Not_Paid*Values_Entered,Ending_Balance,""), "")</f>
        <v/>
      </c>
    </row>
    <row r="127" spans="2:8" x14ac:dyDescent="0.35">
      <c r="B127" s="92" t="str">
        <f>IFERROR(IF(Loan_Not_Paid*Values_Entered,Payment_Number,""), "")</f>
        <v/>
      </c>
      <c r="C127" s="91" t="str">
        <f>IFERROR(IF(Loan_Not_Paid*Values_Entered,Payment_Date,""), "")</f>
        <v/>
      </c>
      <c r="D127" s="108" t="str">
        <f>IFERROR(IF(Loan_Not_Paid*Values_Entered,Beginning_Balance,""), "")</f>
        <v/>
      </c>
      <c r="E127" s="108" t="str">
        <f>IFERROR(IF(Loan_Not_Paid*Values_Entered,Monthly_Payment,""), "")</f>
        <v/>
      </c>
      <c r="F127" s="108" t="str">
        <f>IFERROR(IF(Loan_Not_Paid*Values_Entered,Principal,""), "")</f>
        <v/>
      </c>
      <c r="G127" s="108" t="str">
        <f>IFERROR(IF(Loan_Not_Paid*Values_Entered,Interest,""), "")</f>
        <v/>
      </c>
      <c r="H127" s="108" t="str">
        <f>IFERROR(IF(Loan_Not_Paid*Values_Entered,Ending_Balance,""), "")</f>
        <v/>
      </c>
    </row>
    <row r="128" spans="2:8" x14ac:dyDescent="0.35">
      <c r="B128" s="92" t="str">
        <f>IFERROR(IF(Loan_Not_Paid*Values_Entered,Payment_Number,""), "")</f>
        <v/>
      </c>
      <c r="C128" s="91" t="str">
        <f>IFERROR(IF(Loan_Not_Paid*Values_Entered,Payment_Date,""), "")</f>
        <v/>
      </c>
      <c r="D128" s="108" t="str">
        <f>IFERROR(IF(Loan_Not_Paid*Values_Entered,Beginning_Balance,""), "")</f>
        <v/>
      </c>
      <c r="E128" s="108" t="str">
        <f>IFERROR(IF(Loan_Not_Paid*Values_Entered,Monthly_Payment,""), "")</f>
        <v/>
      </c>
      <c r="F128" s="108" t="str">
        <f>IFERROR(IF(Loan_Not_Paid*Values_Entered,Principal,""), "")</f>
        <v/>
      </c>
      <c r="G128" s="108" t="str">
        <f>IFERROR(IF(Loan_Not_Paid*Values_Entered,Interest,""), "")</f>
        <v/>
      </c>
      <c r="H128" s="108" t="str">
        <f>IFERROR(IF(Loan_Not_Paid*Values_Entered,Ending_Balance,""), "")</f>
        <v/>
      </c>
    </row>
    <row r="129" spans="2:8" x14ac:dyDescent="0.35">
      <c r="B129" s="92" t="str">
        <f>IFERROR(IF(Loan_Not_Paid*Values_Entered,Payment_Number,""), "")</f>
        <v/>
      </c>
      <c r="C129" s="91" t="str">
        <f>IFERROR(IF(Loan_Not_Paid*Values_Entered,Payment_Date,""), "")</f>
        <v/>
      </c>
      <c r="D129" s="108" t="str">
        <f>IFERROR(IF(Loan_Not_Paid*Values_Entered,Beginning_Balance,""), "")</f>
        <v/>
      </c>
      <c r="E129" s="108" t="str">
        <f>IFERROR(IF(Loan_Not_Paid*Values_Entered,Monthly_Payment,""), "")</f>
        <v/>
      </c>
      <c r="F129" s="108" t="str">
        <f>IFERROR(IF(Loan_Not_Paid*Values_Entered,Principal,""), "")</f>
        <v/>
      </c>
      <c r="G129" s="108" t="str">
        <f>IFERROR(IF(Loan_Not_Paid*Values_Entered,Interest,""), "")</f>
        <v/>
      </c>
      <c r="H129" s="108" t="str">
        <f>IFERROR(IF(Loan_Not_Paid*Values_Entered,Ending_Balance,""), "")</f>
        <v/>
      </c>
    </row>
    <row r="130" spans="2:8" x14ac:dyDescent="0.35">
      <c r="B130" s="92" t="str">
        <f>IFERROR(IF(Loan_Not_Paid*Values_Entered,Payment_Number,""), "")</f>
        <v/>
      </c>
      <c r="C130" s="91" t="str">
        <f>IFERROR(IF(Loan_Not_Paid*Values_Entered,Payment_Date,""), "")</f>
        <v/>
      </c>
      <c r="D130" s="108" t="str">
        <f>IFERROR(IF(Loan_Not_Paid*Values_Entered,Beginning_Balance,""), "")</f>
        <v/>
      </c>
      <c r="E130" s="108" t="str">
        <f>IFERROR(IF(Loan_Not_Paid*Values_Entered,Monthly_Payment,""), "")</f>
        <v/>
      </c>
      <c r="F130" s="108" t="str">
        <f>IFERROR(IF(Loan_Not_Paid*Values_Entered,Principal,""), "")</f>
        <v/>
      </c>
      <c r="G130" s="108" t="str">
        <f>IFERROR(IF(Loan_Not_Paid*Values_Entered,Interest,""), "")</f>
        <v/>
      </c>
      <c r="H130" s="108" t="str">
        <f>IFERROR(IF(Loan_Not_Paid*Values_Entered,Ending_Balance,""), "")</f>
        <v/>
      </c>
    </row>
    <row r="131" spans="2:8" x14ac:dyDescent="0.35">
      <c r="B131" s="92" t="str">
        <f>IFERROR(IF(Loan_Not_Paid*Values_Entered,Payment_Number,""), "")</f>
        <v/>
      </c>
      <c r="C131" s="91" t="str">
        <f>IFERROR(IF(Loan_Not_Paid*Values_Entered,Payment_Date,""), "")</f>
        <v/>
      </c>
      <c r="D131" s="108" t="str">
        <f>IFERROR(IF(Loan_Not_Paid*Values_Entered,Beginning_Balance,""), "")</f>
        <v/>
      </c>
      <c r="E131" s="108" t="str">
        <f>IFERROR(IF(Loan_Not_Paid*Values_Entered,Monthly_Payment,""), "")</f>
        <v/>
      </c>
      <c r="F131" s="108" t="str">
        <f>IFERROR(IF(Loan_Not_Paid*Values_Entered,Principal,""), "")</f>
        <v/>
      </c>
      <c r="G131" s="108" t="str">
        <f>IFERROR(IF(Loan_Not_Paid*Values_Entered,Interest,""), "")</f>
        <v/>
      </c>
      <c r="H131" s="108" t="str">
        <f>IFERROR(IF(Loan_Not_Paid*Values_Entered,Ending_Balance,""), "")</f>
        <v/>
      </c>
    </row>
    <row r="132" spans="2:8" x14ac:dyDescent="0.35">
      <c r="B132" s="92" t="str">
        <f>IFERROR(IF(Loan_Not_Paid*Values_Entered,Payment_Number,""), "")</f>
        <v/>
      </c>
      <c r="C132" s="91" t="str">
        <f>IFERROR(IF(Loan_Not_Paid*Values_Entered,Payment_Date,""), "")</f>
        <v/>
      </c>
      <c r="D132" s="108" t="str">
        <f>IFERROR(IF(Loan_Not_Paid*Values_Entered,Beginning_Balance,""), "")</f>
        <v/>
      </c>
      <c r="E132" s="108" t="str">
        <f>IFERROR(IF(Loan_Not_Paid*Values_Entered,Monthly_Payment,""), "")</f>
        <v/>
      </c>
      <c r="F132" s="108" t="str">
        <f>IFERROR(IF(Loan_Not_Paid*Values_Entered,Principal,""), "")</f>
        <v/>
      </c>
      <c r="G132" s="108" t="str">
        <f>IFERROR(IF(Loan_Not_Paid*Values_Entered,Interest,""), "")</f>
        <v/>
      </c>
      <c r="H132" s="108" t="str">
        <f>IFERROR(IF(Loan_Not_Paid*Values_Entered,Ending_Balance,""), "")</f>
        <v/>
      </c>
    </row>
    <row r="133" spans="2:8" x14ac:dyDescent="0.35">
      <c r="B133" s="92" t="str">
        <f>IFERROR(IF(Loan_Not_Paid*Values_Entered,Payment_Number,""), "")</f>
        <v/>
      </c>
      <c r="C133" s="91" t="str">
        <f>IFERROR(IF(Loan_Not_Paid*Values_Entered,Payment_Date,""), "")</f>
        <v/>
      </c>
      <c r="D133" s="108" t="str">
        <f>IFERROR(IF(Loan_Not_Paid*Values_Entered,Beginning_Balance,""), "")</f>
        <v/>
      </c>
      <c r="E133" s="108" t="str">
        <f>IFERROR(IF(Loan_Not_Paid*Values_Entered,Monthly_Payment,""), "")</f>
        <v/>
      </c>
      <c r="F133" s="108" t="str">
        <f>IFERROR(IF(Loan_Not_Paid*Values_Entered,Principal,""), "")</f>
        <v/>
      </c>
      <c r="G133" s="108" t="str">
        <f>IFERROR(IF(Loan_Not_Paid*Values_Entered,Interest,""), "")</f>
        <v/>
      </c>
      <c r="H133" s="108" t="str">
        <f>IFERROR(IF(Loan_Not_Paid*Values_Entered,Ending_Balance,""), "")</f>
        <v/>
      </c>
    </row>
    <row r="134" spans="2:8" x14ac:dyDescent="0.35">
      <c r="B134" s="92" t="str">
        <f>IFERROR(IF(Loan_Not_Paid*Values_Entered,Payment_Number,""), "")</f>
        <v/>
      </c>
      <c r="C134" s="91" t="str">
        <f>IFERROR(IF(Loan_Not_Paid*Values_Entered,Payment_Date,""), "")</f>
        <v/>
      </c>
      <c r="D134" s="108" t="str">
        <f>IFERROR(IF(Loan_Not_Paid*Values_Entered,Beginning_Balance,""), "")</f>
        <v/>
      </c>
      <c r="E134" s="108" t="str">
        <f>IFERROR(IF(Loan_Not_Paid*Values_Entered,Monthly_Payment,""), "")</f>
        <v/>
      </c>
      <c r="F134" s="108" t="str">
        <f>IFERROR(IF(Loan_Not_Paid*Values_Entered,Principal,""), "")</f>
        <v/>
      </c>
      <c r="G134" s="108" t="str">
        <f>IFERROR(IF(Loan_Not_Paid*Values_Entered,Interest,""), "")</f>
        <v/>
      </c>
      <c r="H134" s="108" t="str">
        <f>IFERROR(IF(Loan_Not_Paid*Values_Entered,Ending_Balance,""), "")</f>
        <v/>
      </c>
    </row>
    <row r="135" spans="2:8" x14ac:dyDescent="0.35">
      <c r="B135" s="92" t="str">
        <f>IFERROR(IF(Loan_Not_Paid*Values_Entered,Payment_Number,""), "")</f>
        <v/>
      </c>
      <c r="C135" s="91" t="str">
        <f>IFERROR(IF(Loan_Not_Paid*Values_Entered,Payment_Date,""), "")</f>
        <v/>
      </c>
      <c r="D135" s="108" t="str">
        <f>IFERROR(IF(Loan_Not_Paid*Values_Entered,Beginning_Balance,""), "")</f>
        <v/>
      </c>
      <c r="E135" s="108" t="str">
        <f>IFERROR(IF(Loan_Not_Paid*Values_Entered,Monthly_Payment,""), "")</f>
        <v/>
      </c>
      <c r="F135" s="108" t="str">
        <f>IFERROR(IF(Loan_Not_Paid*Values_Entered,Principal,""), "")</f>
        <v/>
      </c>
      <c r="G135" s="108" t="str">
        <f>IFERROR(IF(Loan_Not_Paid*Values_Entered,Interest,""), "")</f>
        <v/>
      </c>
      <c r="H135" s="108" t="str">
        <f>IFERROR(IF(Loan_Not_Paid*Values_Entered,Ending_Balance,""), "")</f>
        <v/>
      </c>
    </row>
    <row r="136" spans="2:8" x14ac:dyDescent="0.35">
      <c r="B136" s="92" t="str">
        <f>IFERROR(IF(Loan_Not_Paid*Values_Entered,Payment_Number,""), "")</f>
        <v/>
      </c>
      <c r="C136" s="91" t="str">
        <f>IFERROR(IF(Loan_Not_Paid*Values_Entered,Payment_Date,""), "")</f>
        <v/>
      </c>
      <c r="D136" s="108" t="str">
        <f>IFERROR(IF(Loan_Not_Paid*Values_Entered,Beginning_Balance,""), "")</f>
        <v/>
      </c>
      <c r="E136" s="108" t="str">
        <f>IFERROR(IF(Loan_Not_Paid*Values_Entered,Monthly_Payment,""), "")</f>
        <v/>
      </c>
      <c r="F136" s="108" t="str">
        <f>IFERROR(IF(Loan_Not_Paid*Values_Entered,Principal,""), "")</f>
        <v/>
      </c>
      <c r="G136" s="108" t="str">
        <f>IFERROR(IF(Loan_Not_Paid*Values_Entered,Interest,""), "")</f>
        <v/>
      </c>
      <c r="H136" s="108" t="str">
        <f>IFERROR(IF(Loan_Not_Paid*Values_Entered,Ending_Balance,""), "")</f>
        <v/>
      </c>
    </row>
    <row r="137" spans="2:8" x14ac:dyDescent="0.35">
      <c r="B137" s="92" t="str">
        <f>IFERROR(IF(Loan_Not_Paid*Values_Entered,Payment_Number,""), "")</f>
        <v/>
      </c>
      <c r="C137" s="91" t="str">
        <f>IFERROR(IF(Loan_Not_Paid*Values_Entered,Payment_Date,""), "")</f>
        <v/>
      </c>
      <c r="D137" s="108" t="str">
        <f>IFERROR(IF(Loan_Not_Paid*Values_Entered,Beginning_Balance,""), "")</f>
        <v/>
      </c>
      <c r="E137" s="108" t="str">
        <f>IFERROR(IF(Loan_Not_Paid*Values_Entered,Monthly_Payment,""), "")</f>
        <v/>
      </c>
      <c r="F137" s="108" t="str">
        <f>IFERROR(IF(Loan_Not_Paid*Values_Entered,Principal,""), "")</f>
        <v/>
      </c>
      <c r="G137" s="108" t="str">
        <f>IFERROR(IF(Loan_Not_Paid*Values_Entered,Interest,""), "")</f>
        <v/>
      </c>
      <c r="H137" s="108" t="str">
        <f>IFERROR(IF(Loan_Not_Paid*Values_Entered,Ending_Balance,""), "")</f>
        <v/>
      </c>
    </row>
    <row r="138" spans="2:8" x14ac:dyDescent="0.35">
      <c r="B138" s="92" t="str">
        <f>IFERROR(IF(Loan_Not_Paid*Values_Entered,Payment_Number,""), "")</f>
        <v/>
      </c>
      <c r="C138" s="91" t="str">
        <f>IFERROR(IF(Loan_Not_Paid*Values_Entered,Payment_Date,""), "")</f>
        <v/>
      </c>
      <c r="D138" s="108" t="str">
        <f>IFERROR(IF(Loan_Not_Paid*Values_Entered,Beginning_Balance,""), "")</f>
        <v/>
      </c>
      <c r="E138" s="108" t="str">
        <f>IFERROR(IF(Loan_Not_Paid*Values_Entered,Monthly_Payment,""), "")</f>
        <v/>
      </c>
      <c r="F138" s="108" t="str">
        <f>IFERROR(IF(Loan_Not_Paid*Values_Entered,Principal,""), "")</f>
        <v/>
      </c>
      <c r="G138" s="108" t="str">
        <f>IFERROR(IF(Loan_Not_Paid*Values_Entered,Interest,""), "")</f>
        <v/>
      </c>
      <c r="H138" s="108" t="str">
        <f>IFERROR(IF(Loan_Not_Paid*Values_Entered,Ending_Balance,""), "")</f>
        <v/>
      </c>
    </row>
    <row r="139" spans="2:8" x14ac:dyDescent="0.35">
      <c r="B139" s="92" t="str">
        <f>IFERROR(IF(Loan_Not_Paid*Values_Entered,Payment_Number,""), "")</f>
        <v/>
      </c>
      <c r="C139" s="91" t="str">
        <f>IFERROR(IF(Loan_Not_Paid*Values_Entered,Payment_Date,""), "")</f>
        <v/>
      </c>
      <c r="D139" s="108" t="str">
        <f>IFERROR(IF(Loan_Not_Paid*Values_Entered,Beginning_Balance,""), "")</f>
        <v/>
      </c>
      <c r="E139" s="108" t="str">
        <f>IFERROR(IF(Loan_Not_Paid*Values_Entered,Monthly_Payment,""), "")</f>
        <v/>
      </c>
      <c r="F139" s="108" t="str">
        <f>IFERROR(IF(Loan_Not_Paid*Values_Entered,Principal,""), "")</f>
        <v/>
      </c>
      <c r="G139" s="108" t="str">
        <f>IFERROR(IF(Loan_Not_Paid*Values_Entered,Interest,""), "")</f>
        <v/>
      </c>
      <c r="H139" s="108" t="str">
        <f>IFERROR(IF(Loan_Not_Paid*Values_Entered,Ending_Balance,""), "")</f>
        <v/>
      </c>
    </row>
    <row r="140" spans="2:8" x14ac:dyDescent="0.35">
      <c r="B140" s="92" t="str">
        <f>IFERROR(IF(Loan_Not_Paid*Values_Entered,Payment_Number,""), "")</f>
        <v/>
      </c>
      <c r="C140" s="91" t="str">
        <f>IFERROR(IF(Loan_Not_Paid*Values_Entered,Payment_Date,""), "")</f>
        <v/>
      </c>
      <c r="D140" s="108" t="str">
        <f>IFERROR(IF(Loan_Not_Paid*Values_Entered,Beginning_Balance,""), "")</f>
        <v/>
      </c>
      <c r="E140" s="108" t="str">
        <f>IFERROR(IF(Loan_Not_Paid*Values_Entered,Monthly_Payment,""), "")</f>
        <v/>
      </c>
      <c r="F140" s="108" t="str">
        <f>IFERROR(IF(Loan_Not_Paid*Values_Entered,Principal,""), "")</f>
        <v/>
      </c>
      <c r="G140" s="108" t="str">
        <f>IFERROR(IF(Loan_Not_Paid*Values_Entered,Interest,""), "")</f>
        <v/>
      </c>
      <c r="H140" s="108" t="str">
        <f>IFERROR(IF(Loan_Not_Paid*Values_Entered,Ending_Balance,""), "")</f>
        <v/>
      </c>
    </row>
    <row r="141" spans="2:8" x14ac:dyDescent="0.35">
      <c r="B141" s="92" t="str">
        <f>IFERROR(IF(Loan_Not_Paid*Values_Entered,Payment_Number,""), "")</f>
        <v/>
      </c>
      <c r="C141" s="91" t="str">
        <f>IFERROR(IF(Loan_Not_Paid*Values_Entered,Payment_Date,""), "")</f>
        <v/>
      </c>
      <c r="D141" s="108" t="str">
        <f>IFERROR(IF(Loan_Not_Paid*Values_Entered,Beginning_Balance,""), "")</f>
        <v/>
      </c>
      <c r="E141" s="108" t="str">
        <f>IFERROR(IF(Loan_Not_Paid*Values_Entered,Monthly_Payment,""), "")</f>
        <v/>
      </c>
      <c r="F141" s="108" t="str">
        <f>IFERROR(IF(Loan_Not_Paid*Values_Entered,Principal,""), "")</f>
        <v/>
      </c>
      <c r="G141" s="108" t="str">
        <f>IFERROR(IF(Loan_Not_Paid*Values_Entered,Interest,""), "")</f>
        <v/>
      </c>
      <c r="H141" s="108" t="str">
        <f>IFERROR(IF(Loan_Not_Paid*Values_Entered,Ending_Balance,""), "")</f>
        <v/>
      </c>
    </row>
    <row r="142" spans="2:8" x14ac:dyDescent="0.35">
      <c r="B142" s="92" t="str">
        <f>IFERROR(IF(Loan_Not_Paid*Values_Entered,Payment_Number,""), "")</f>
        <v/>
      </c>
      <c r="C142" s="91" t="str">
        <f>IFERROR(IF(Loan_Not_Paid*Values_Entered,Payment_Date,""), "")</f>
        <v/>
      </c>
      <c r="D142" s="108" t="str">
        <f>IFERROR(IF(Loan_Not_Paid*Values_Entered,Beginning_Balance,""), "")</f>
        <v/>
      </c>
      <c r="E142" s="108" t="str">
        <f>IFERROR(IF(Loan_Not_Paid*Values_Entered,Monthly_Payment,""), "")</f>
        <v/>
      </c>
      <c r="F142" s="108" t="str">
        <f>IFERROR(IF(Loan_Not_Paid*Values_Entered,Principal,""), "")</f>
        <v/>
      </c>
      <c r="G142" s="108" t="str">
        <f>IFERROR(IF(Loan_Not_Paid*Values_Entered,Interest,""), "")</f>
        <v/>
      </c>
      <c r="H142" s="108" t="str">
        <f>IFERROR(IF(Loan_Not_Paid*Values_Entered,Ending_Balance,""), "")</f>
        <v/>
      </c>
    </row>
    <row r="143" spans="2:8" x14ac:dyDescent="0.35">
      <c r="B143" s="92" t="str">
        <f>IFERROR(IF(Loan_Not_Paid*Values_Entered,Payment_Number,""), "")</f>
        <v/>
      </c>
      <c r="C143" s="91" t="str">
        <f>IFERROR(IF(Loan_Not_Paid*Values_Entered,Payment_Date,""), "")</f>
        <v/>
      </c>
      <c r="D143" s="108" t="str">
        <f>IFERROR(IF(Loan_Not_Paid*Values_Entered,Beginning_Balance,""), "")</f>
        <v/>
      </c>
      <c r="E143" s="108" t="str">
        <f>IFERROR(IF(Loan_Not_Paid*Values_Entered,Monthly_Payment,""), "")</f>
        <v/>
      </c>
      <c r="F143" s="108" t="str">
        <f>IFERROR(IF(Loan_Not_Paid*Values_Entered,Principal,""), "")</f>
        <v/>
      </c>
      <c r="G143" s="108" t="str">
        <f>IFERROR(IF(Loan_Not_Paid*Values_Entered,Interest,""), "")</f>
        <v/>
      </c>
      <c r="H143" s="108" t="str">
        <f>IFERROR(IF(Loan_Not_Paid*Values_Entered,Ending_Balance,""), "")</f>
        <v/>
      </c>
    </row>
    <row r="144" spans="2:8" x14ac:dyDescent="0.35">
      <c r="B144" s="92" t="str">
        <f>IFERROR(IF(Loan_Not_Paid*Values_Entered,Payment_Number,""), "")</f>
        <v/>
      </c>
      <c r="C144" s="91" t="str">
        <f>IFERROR(IF(Loan_Not_Paid*Values_Entered,Payment_Date,""), "")</f>
        <v/>
      </c>
      <c r="D144" s="108" t="str">
        <f>IFERROR(IF(Loan_Not_Paid*Values_Entered,Beginning_Balance,""), "")</f>
        <v/>
      </c>
      <c r="E144" s="108" t="str">
        <f>IFERROR(IF(Loan_Not_Paid*Values_Entered,Monthly_Payment,""), "")</f>
        <v/>
      </c>
      <c r="F144" s="108" t="str">
        <f>IFERROR(IF(Loan_Not_Paid*Values_Entered,Principal,""), "")</f>
        <v/>
      </c>
      <c r="G144" s="108" t="str">
        <f>IFERROR(IF(Loan_Not_Paid*Values_Entered,Interest,""), "")</f>
        <v/>
      </c>
      <c r="H144" s="108" t="str">
        <f>IFERROR(IF(Loan_Not_Paid*Values_Entered,Ending_Balance,""), "")</f>
        <v/>
      </c>
    </row>
    <row r="145" spans="2:8" x14ac:dyDescent="0.35">
      <c r="B145" s="92" t="str">
        <f>IFERROR(IF(Loan_Not_Paid*Values_Entered,Payment_Number,""), "")</f>
        <v/>
      </c>
      <c r="C145" s="91" t="str">
        <f>IFERROR(IF(Loan_Not_Paid*Values_Entered,Payment_Date,""), "")</f>
        <v/>
      </c>
      <c r="D145" s="108" t="str">
        <f>IFERROR(IF(Loan_Not_Paid*Values_Entered,Beginning_Balance,""), "")</f>
        <v/>
      </c>
      <c r="E145" s="108" t="str">
        <f>IFERROR(IF(Loan_Not_Paid*Values_Entered,Monthly_Payment,""), "")</f>
        <v/>
      </c>
      <c r="F145" s="108" t="str">
        <f>IFERROR(IF(Loan_Not_Paid*Values_Entered,Principal,""), "")</f>
        <v/>
      </c>
      <c r="G145" s="108" t="str">
        <f>IFERROR(IF(Loan_Not_Paid*Values_Entered,Interest,""), "")</f>
        <v/>
      </c>
      <c r="H145" s="108" t="str">
        <f>IFERROR(IF(Loan_Not_Paid*Values_Entered,Ending_Balance,""), "")</f>
        <v/>
      </c>
    </row>
    <row r="146" spans="2:8" x14ac:dyDescent="0.35">
      <c r="B146" s="92" t="str">
        <f>IFERROR(IF(Loan_Not_Paid*Values_Entered,Payment_Number,""), "")</f>
        <v/>
      </c>
      <c r="C146" s="91" t="str">
        <f>IFERROR(IF(Loan_Not_Paid*Values_Entered,Payment_Date,""), "")</f>
        <v/>
      </c>
      <c r="D146" s="108" t="str">
        <f>IFERROR(IF(Loan_Not_Paid*Values_Entered,Beginning_Balance,""), "")</f>
        <v/>
      </c>
      <c r="E146" s="108" t="str">
        <f>IFERROR(IF(Loan_Not_Paid*Values_Entered,Monthly_Payment,""), "")</f>
        <v/>
      </c>
      <c r="F146" s="108" t="str">
        <f>IFERROR(IF(Loan_Not_Paid*Values_Entered,Principal,""), "")</f>
        <v/>
      </c>
      <c r="G146" s="108" t="str">
        <f>IFERROR(IF(Loan_Not_Paid*Values_Entered,Interest,""), "")</f>
        <v/>
      </c>
      <c r="H146" s="108" t="str">
        <f>IFERROR(IF(Loan_Not_Paid*Values_Entered,Ending_Balance,""), "")</f>
        <v/>
      </c>
    </row>
    <row r="147" spans="2:8" x14ac:dyDescent="0.35">
      <c r="B147" s="92" t="str">
        <f>IFERROR(IF(Loan_Not_Paid*Values_Entered,Payment_Number,""), "")</f>
        <v/>
      </c>
      <c r="C147" s="91" t="str">
        <f>IFERROR(IF(Loan_Not_Paid*Values_Entered,Payment_Date,""), "")</f>
        <v/>
      </c>
      <c r="D147" s="108" t="str">
        <f>IFERROR(IF(Loan_Not_Paid*Values_Entered,Beginning_Balance,""), "")</f>
        <v/>
      </c>
      <c r="E147" s="108" t="str">
        <f>IFERROR(IF(Loan_Not_Paid*Values_Entered,Monthly_Payment,""), "")</f>
        <v/>
      </c>
      <c r="F147" s="108" t="str">
        <f>IFERROR(IF(Loan_Not_Paid*Values_Entered,Principal,""), "")</f>
        <v/>
      </c>
      <c r="G147" s="108" t="str">
        <f>IFERROR(IF(Loan_Not_Paid*Values_Entered,Interest,""), "")</f>
        <v/>
      </c>
      <c r="H147" s="108" t="str">
        <f>IFERROR(IF(Loan_Not_Paid*Values_Entered,Ending_Balance,""), "")</f>
        <v/>
      </c>
    </row>
    <row r="148" spans="2:8" x14ac:dyDescent="0.35">
      <c r="B148" s="92" t="str">
        <f>IFERROR(IF(Loan_Not_Paid*Values_Entered,Payment_Number,""), "")</f>
        <v/>
      </c>
      <c r="C148" s="91" t="str">
        <f>IFERROR(IF(Loan_Not_Paid*Values_Entered,Payment_Date,""), "")</f>
        <v/>
      </c>
      <c r="D148" s="108" t="str">
        <f>IFERROR(IF(Loan_Not_Paid*Values_Entered,Beginning_Balance,""), "")</f>
        <v/>
      </c>
      <c r="E148" s="108" t="str">
        <f>IFERROR(IF(Loan_Not_Paid*Values_Entered,Monthly_Payment,""), "")</f>
        <v/>
      </c>
      <c r="F148" s="108" t="str">
        <f>IFERROR(IF(Loan_Not_Paid*Values_Entered,Principal,""), "")</f>
        <v/>
      </c>
      <c r="G148" s="108" t="str">
        <f>IFERROR(IF(Loan_Not_Paid*Values_Entered,Interest,""), "")</f>
        <v/>
      </c>
      <c r="H148" s="108" t="str">
        <f>IFERROR(IF(Loan_Not_Paid*Values_Entered,Ending_Balance,""), "")</f>
        <v/>
      </c>
    </row>
    <row r="149" spans="2:8" x14ac:dyDescent="0.35">
      <c r="B149" s="92" t="str">
        <f>IFERROR(IF(Loan_Not_Paid*Values_Entered,Payment_Number,""), "")</f>
        <v/>
      </c>
      <c r="C149" s="91" t="str">
        <f>IFERROR(IF(Loan_Not_Paid*Values_Entered,Payment_Date,""), "")</f>
        <v/>
      </c>
      <c r="D149" s="108" t="str">
        <f>IFERROR(IF(Loan_Not_Paid*Values_Entered,Beginning_Balance,""), "")</f>
        <v/>
      </c>
      <c r="E149" s="108" t="str">
        <f>IFERROR(IF(Loan_Not_Paid*Values_Entered,Monthly_Payment,""), "")</f>
        <v/>
      </c>
      <c r="F149" s="108" t="str">
        <f>IFERROR(IF(Loan_Not_Paid*Values_Entered,Principal,""), "")</f>
        <v/>
      </c>
      <c r="G149" s="108" t="str">
        <f>IFERROR(IF(Loan_Not_Paid*Values_Entered,Interest,""), "")</f>
        <v/>
      </c>
      <c r="H149" s="108" t="str">
        <f>IFERROR(IF(Loan_Not_Paid*Values_Entered,Ending_Balance,""), "")</f>
        <v/>
      </c>
    </row>
    <row r="150" spans="2:8" x14ac:dyDescent="0.35">
      <c r="B150" s="92" t="str">
        <f>IFERROR(IF(Loan_Not_Paid*Values_Entered,Payment_Number,""), "")</f>
        <v/>
      </c>
      <c r="C150" s="91" t="str">
        <f>IFERROR(IF(Loan_Not_Paid*Values_Entered,Payment_Date,""), "")</f>
        <v/>
      </c>
      <c r="D150" s="108" t="str">
        <f>IFERROR(IF(Loan_Not_Paid*Values_Entered,Beginning_Balance,""), "")</f>
        <v/>
      </c>
      <c r="E150" s="108" t="str">
        <f>IFERROR(IF(Loan_Not_Paid*Values_Entered,Monthly_Payment,""), "")</f>
        <v/>
      </c>
      <c r="F150" s="108" t="str">
        <f>IFERROR(IF(Loan_Not_Paid*Values_Entered,Principal,""), "")</f>
        <v/>
      </c>
      <c r="G150" s="108" t="str">
        <f>IFERROR(IF(Loan_Not_Paid*Values_Entered,Interest,""), "")</f>
        <v/>
      </c>
      <c r="H150" s="108" t="str">
        <f>IFERROR(IF(Loan_Not_Paid*Values_Entered,Ending_Balance,""), "")</f>
        <v/>
      </c>
    </row>
    <row r="151" spans="2:8" x14ac:dyDescent="0.35">
      <c r="B151" s="92" t="str">
        <f>IFERROR(IF(Loan_Not_Paid*Values_Entered,Payment_Number,""), "")</f>
        <v/>
      </c>
      <c r="C151" s="91" t="str">
        <f>IFERROR(IF(Loan_Not_Paid*Values_Entered,Payment_Date,""), "")</f>
        <v/>
      </c>
      <c r="D151" s="108" t="str">
        <f>IFERROR(IF(Loan_Not_Paid*Values_Entered,Beginning_Balance,""), "")</f>
        <v/>
      </c>
      <c r="E151" s="108" t="str">
        <f>IFERROR(IF(Loan_Not_Paid*Values_Entered,Monthly_Payment,""), "")</f>
        <v/>
      </c>
      <c r="F151" s="108" t="str">
        <f>IFERROR(IF(Loan_Not_Paid*Values_Entered,Principal,""), "")</f>
        <v/>
      </c>
      <c r="G151" s="108" t="str">
        <f>IFERROR(IF(Loan_Not_Paid*Values_Entered,Interest,""), "")</f>
        <v/>
      </c>
      <c r="H151" s="108" t="str">
        <f>IFERROR(IF(Loan_Not_Paid*Values_Entered,Ending_Balance,""), "")</f>
        <v/>
      </c>
    </row>
    <row r="152" spans="2:8" x14ac:dyDescent="0.35">
      <c r="B152" s="92" t="str">
        <f>IFERROR(IF(Loan_Not_Paid*Values_Entered,Payment_Number,""), "")</f>
        <v/>
      </c>
      <c r="C152" s="91" t="str">
        <f>IFERROR(IF(Loan_Not_Paid*Values_Entered,Payment_Date,""), "")</f>
        <v/>
      </c>
      <c r="D152" s="108" t="str">
        <f>IFERROR(IF(Loan_Not_Paid*Values_Entered,Beginning_Balance,""), "")</f>
        <v/>
      </c>
      <c r="E152" s="108" t="str">
        <f>IFERROR(IF(Loan_Not_Paid*Values_Entered,Monthly_Payment,""), "")</f>
        <v/>
      </c>
      <c r="F152" s="108" t="str">
        <f>IFERROR(IF(Loan_Not_Paid*Values_Entered,Principal,""), "")</f>
        <v/>
      </c>
      <c r="G152" s="108" t="str">
        <f>IFERROR(IF(Loan_Not_Paid*Values_Entered,Interest,""), "")</f>
        <v/>
      </c>
      <c r="H152" s="108" t="str">
        <f>IFERROR(IF(Loan_Not_Paid*Values_Entered,Ending_Balance,""), "")</f>
        <v/>
      </c>
    </row>
    <row r="153" spans="2:8" x14ac:dyDescent="0.35">
      <c r="B153" s="92" t="str">
        <f>IFERROR(IF(Loan_Not_Paid*Values_Entered,Payment_Number,""), "")</f>
        <v/>
      </c>
      <c r="C153" s="91" t="str">
        <f>IFERROR(IF(Loan_Not_Paid*Values_Entered,Payment_Date,""), "")</f>
        <v/>
      </c>
      <c r="D153" s="108" t="str">
        <f>IFERROR(IF(Loan_Not_Paid*Values_Entered,Beginning_Balance,""), "")</f>
        <v/>
      </c>
      <c r="E153" s="108" t="str">
        <f>IFERROR(IF(Loan_Not_Paid*Values_Entered,Monthly_Payment,""), "")</f>
        <v/>
      </c>
      <c r="F153" s="108" t="str">
        <f>IFERROR(IF(Loan_Not_Paid*Values_Entered,Principal,""), "")</f>
        <v/>
      </c>
      <c r="G153" s="108" t="str">
        <f>IFERROR(IF(Loan_Not_Paid*Values_Entered,Interest,""), "")</f>
        <v/>
      </c>
      <c r="H153" s="108" t="str">
        <f>IFERROR(IF(Loan_Not_Paid*Values_Entered,Ending_Balance,""), "")</f>
        <v/>
      </c>
    </row>
    <row r="154" spans="2:8" x14ac:dyDescent="0.35">
      <c r="B154" s="92" t="str">
        <f>IFERROR(IF(Loan_Not_Paid*Values_Entered,Payment_Number,""), "")</f>
        <v/>
      </c>
      <c r="C154" s="91" t="str">
        <f>IFERROR(IF(Loan_Not_Paid*Values_Entered,Payment_Date,""), "")</f>
        <v/>
      </c>
      <c r="D154" s="108" t="str">
        <f>IFERROR(IF(Loan_Not_Paid*Values_Entered,Beginning_Balance,""), "")</f>
        <v/>
      </c>
      <c r="E154" s="108" t="str">
        <f>IFERROR(IF(Loan_Not_Paid*Values_Entered,Monthly_Payment,""), "")</f>
        <v/>
      </c>
      <c r="F154" s="108" t="str">
        <f>IFERROR(IF(Loan_Not_Paid*Values_Entered,Principal,""), "")</f>
        <v/>
      </c>
      <c r="G154" s="108" t="str">
        <f>IFERROR(IF(Loan_Not_Paid*Values_Entered,Interest,""), "")</f>
        <v/>
      </c>
      <c r="H154" s="108" t="str">
        <f>IFERROR(IF(Loan_Not_Paid*Values_Entered,Ending_Balance,""), "")</f>
        <v/>
      </c>
    </row>
    <row r="155" spans="2:8" x14ac:dyDescent="0.35">
      <c r="B155" s="92" t="str">
        <f>IFERROR(IF(Loan_Not_Paid*Values_Entered,Payment_Number,""), "")</f>
        <v/>
      </c>
      <c r="C155" s="91" t="str">
        <f>IFERROR(IF(Loan_Not_Paid*Values_Entered,Payment_Date,""), "")</f>
        <v/>
      </c>
      <c r="D155" s="108" t="str">
        <f>IFERROR(IF(Loan_Not_Paid*Values_Entered,Beginning_Balance,""), "")</f>
        <v/>
      </c>
      <c r="E155" s="108" t="str">
        <f>IFERROR(IF(Loan_Not_Paid*Values_Entered,Monthly_Payment,""), "")</f>
        <v/>
      </c>
      <c r="F155" s="108" t="str">
        <f>IFERROR(IF(Loan_Not_Paid*Values_Entered,Principal,""), "")</f>
        <v/>
      </c>
      <c r="G155" s="108" t="str">
        <f>IFERROR(IF(Loan_Not_Paid*Values_Entered,Interest,""), "")</f>
        <v/>
      </c>
      <c r="H155" s="108" t="str">
        <f>IFERROR(IF(Loan_Not_Paid*Values_Entered,Ending_Balance,""), "")</f>
        <v/>
      </c>
    </row>
    <row r="156" spans="2:8" x14ac:dyDescent="0.35">
      <c r="B156" s="92" t="str">
        <f>IFERROR(IF(Loan_Not_Paid*Values_Entered,Payment_Number,""), "")</f>
        <v/>
      </c>
      <c r="C156" s="91" t="str">
        <f>IFERROR(IF(Loan_Not_Paid*Values_Entered,Payment_Date,""), "")</f>
        <v/>
      </c>
      <c r="D156" s="108" t="str">
        <f>IFERROR(IF(Loan_Not_Paid*Values_Entered,Beginning_Balance,""), "")</f>
        <v/>
      </c>
      <c r="E156" s="108" t="str">
        <f>IFERROR(IF(Loan_Not_Paid*Values_Entered,Monthly_Payment,""), "")</f>
        <v/>
      </c>
      <c r="F156" s="108" t="str">
        <f>IFERROR(IF(Loan_Not_Paid*Values_Entered,Principal,""), "")</f>
        <v/>
      </c>
      <c r="G156" s="108" t="str">
        <f>IFERROR(IF(Loan_Not_Paid*Values_Entered,Interest,""), "")</f>
        <v/>
      </c>
      <c r="H156" s="108" t="str">
        <f>IFERROR(IF(Loan_Not_Paid*Values_Entered,Ending_Balance,""), "")</f>
        <v/>
      </c>
    </row>
    <row r="157" spans="2:8" x14ac:dyDescent="0.35">
      <c r="B157" s="92" t="str">
        <f>IFERROR(IF(Loan_Not_Paid*Values_Entered,Payment_Number,""), "")</f>
        <v/>
      </c>
      <c r="C157" s="91" t="str">
        <f>IFERROR(IF(Loan_Not_Paid*Values_Entered,Payment_Date,""), "")</f>
        <v/>
      </c>
      <c r="D157" s="108" t="str">
        <f>IFERROR(IF(Loan_Not_Paid*Values_Entered,Beginning_Balance,""), "")</f>
        <v/>
      </c>
      <c r="E157" s="108" t="str">
        <f>IFERROR(IF(Loan_Not_Paid*Values_Entered,Monthly_Payment,""), "")</f>
        <v/>
      </c>
      <c r="F157" s="108" t="str">
        <f>IFERROR(IF(Loan_Not_Paid*Values_Entered,Principal,""), "")</f>
        <v/>
      </c>
      <c r="G157" s="108" t="str">
        <f>IFERROR(IF(Loan_Not_Paid*Values_Entered,Interest,""), "")</f>
        <v/>
      </c>
      <c r="H157" s="108" t="str">
        <f>IFERROR(IF(Loan_Not_Paid*Values_Entered,Ending_Balance,""), "")</f>
        <v/>
      </c>
    </row>
    <row r="158" spans="2:8" x14ac:dyDescent="0.35">
      <c r="B158" s="92" t="str">
        <f>IFERROR(IF(Loan_Not_Paid*Values_Entered,Payment_Number,""), "")</f>
        <v/>
      </c>
      <c r="C158" s="91" t="str">
        <f>IFERROR(IF(Loan_Not_Paid*Values_Entered,Payment_Date,""), "")</f>
        <v/>
      </c>
      <c r="D158" s="108" t="str">
        <f>IFERROR(IF(Loan_Not_Paid*Values_Entered,Beginning_Balance,""), "")</f>
        <v/>
      </c>
      <c r="E158" s="108" t="str">
        <f>IFERROR(IF(Loan_Not_Paid*Values_Entered,Monthly_Payment,""), "")</f>
        <v/>
      </c>
      <c r="F158" s="108" t="str">
        <f>IFERROR(IF(Loan_Not_Paid*Values_Entered,Principal,""), "")</f>
        <v/>
      </c>
      <c r="G158" s="108" t="str">
        <f>IFERROR(IF(Loan_Not_Paid*Values_Entered,Interest,""), "")</f>
        <v/>
      </c>
      <c r="H158" s="108" t="str">
        <f>IFERROR(IF(Loan_Not_Paid*Values_Entered,Ending_Balance,""), "")</f>
        <v/>
      </c>
    </row>
    <row r="159" spans="2:8" x14ac:dyDescent="0.35">
      <c r="B159" s="92" t="str">
        <f>IFERROR(IF(Loan_Not_Paid*Values_Entered,Payment_Number,""), "")</f>
        <v/>
      </c>
      <c r="C159" s="91" t="str">
        <f>IFERROR(IF(Loan_Not_Paid*Values_Entered,Payment_Date,""), "")</f>
        <v/>
      </c>
      <c r="D159" s="108" t="str">
        <f>IFERROR(IF(Loan_Not_Paid*Values_Entered,Beginning_Balance,""), "")</f>
        <v/>
      </c>
      <c r="E159" s="108" t="str">
        <f>IFERROR(IF(Loan_Not_Paid*Values_Entered,Monthly_Payment,""), "")</f>
        <v/>
      </c>
      <c r="F159" s="108" t="str">
        <f>IFERROR(IF(Loan_Not_Paid*Values_Entered,Principal,""), "")</f>
        <v/>
      </c>
      <c r="G159" s="108" t="str">
        <f>IFERROR(IF(Loan_Not_Paid*Values_Entered,Interest,""), "")</f>
        <v/>
      </c>
      <c r="H159" s="108" t="str">
        <f>IFERROR(IF(Loan_Not_Paid*Values_Entered,Ending_Balance,""), "")</f>
        <v/>
      </c>
    </row>
    <row r="160" spans="2:8" x14ac:dyDescent="0.35">
      <c r="B160" s="92" t="str">
        <f>IFERROR(IF(Loan_Not_Paid*Values_Entered,Payment_Number,""), "")</f>
        <v/>
      </c>
      <c r="C160" s="91" t="str">
        <f>IFERROR(IF(Loan_Not_Paid*Values_Entered,Payment_Date,""), "")</f>
        <v/>
      </c>
      <c r="D160" s="108" t="str">
        <f>IFERROR(IF(Loan_Not_Paid*Values_Entered,Beginning_Balance,""), "")</f>
        <v/>
      </c>
      <c r="E160" s="108" t="str">
        <f>IFERROR(IF(Loan_Not_Paid*Values_Entered,Monthly_Payment,""), "")</f>
        <v/>
      </c>
      <c r="F160" s="108" t="str">
        <f>IFERROR(IF(Loan_Not_Paid*Values_Entered,Principal,""), "")</f>
        <v/>
      </c>
      <c r="G160" s="108" t="str">
        <f>IFERROR(IF(Loan_Not_Paid*Values_Entered,Interest,""), "")</f>
        <v/>
      </c>
      <c r="H160" s="108" t="str">
        <f>IFERROR(IF(Loan_Not_Paid*Values_Entered,Ending_Balance,""), "")</f>
        <v/>
      </c>
    </row>
    <row r="161" spans="2:8" x14ac:dyDescent="0.35">
      <c r="B161" s="92" t="str">
        <f>IFERROR(IF(Loan_Not_Paid*Values_Entered,Payment_Number,""), "")</f>
        <v/>
      </c>
      <c r="C161" s="91" t="str">
        <f>IFERROR(IF(Loan_Not_Paid*Values_Entered,Payment_Date,""), "")</f>
        <v/>
      </c>
      <c r="D161" s="108" t="str">
        <f>IFERROR(IF(Loan_Not_Paid*Values_Entered,Beginning_Balance,""), "")</f>
        <v/>
      </c>
      <c r="E161" s="108" t="str">
        <f>IFERROR(IF(Loan_Not_Paid*Values_Entered,Monthly_Payment,""), "")</f>
        <v/>
      </c>
      <c r="F161" s="108" t="str">
        <f>IFERROR(IF(Loan_Not_Paid*Values_Entered,Principal,""), "")</f>
        <v/>
      </c>
      <c r="G161" s="108" t="str">
        <f>IFERROR(IF(Loan_Not_Paid*Values_Entered,Interest,""), "")</f>
        <v/>
      </c>
      <c r="H161" s="108" t="str">
        <f>IFERROR(IF(Loan_Not_Paid*Values_Entered,Ending_Balance,""), "")</f>
        <v/>
      </c>
    </row>
    <row r="162" spans="2:8" x14ac:dyDescent="0.35">
      <c r="B162" s="92" t="str">
        <f>IFERROR(IF(Loan_Not_Paid*Values_Entered,Payment_Number,""), "")</f>
        <v/>
      </c>
      <c r="C162" s="91" t="str">
        <f>IFERROR(IF(Loan_Not_Paid*Values_Entered,Payment_Date,""), "")</f>
        <v/>
      </c>
      <c r="D162" s="108" t="str">
        <f>IFERROR(IF(Loan_Not_Paid*Values_Entered,Beginning_Balance,""), "")</f>
        <v/>
      </c>
      <c r="E162" s="108" t="str">
        <f>IFERROR(IF(Loan_Not_Paid*Values_Entered,Monthly_Payment,""), "")</f>
        <v/>
      </c>
      <c r="F162" s="108" t="str">
        <f>IFERROR(IF(Loan_Not_Paid*Values_Entered,Principal,""), "")</f>
        <v/>
      </c>
      <c r="G162" s="108" t="str">
        <f>IFERROR(IF(Loan_Not_Paid*Values_Entered,Interest,""), "")</f>
        <v/>
      </c>
      <c r="H162" s="108" t="str">
        <f>IFERROR(IF(Loan_Not_Paid*Values_Entered,Ending_Balance,""), "")</f>
        <v/>
      </c>
    </row>
    <row r="163" spans="2:8" x14ac:dyDescent="0.35">
      <c r="B163" s="92" t="str">
        <f>IFERROR(IF(Loan_Not_Paid*Values_Entered,Payment_Number,""), "")</f>
        <v/>
      </c>
      <c r="C163" s="91" t="str">
        <f>IFERROR(IF(Loan_Not_Paid*Values_Entered,Payment_Date,""), "")</f>
        <v/>
      </c>
      <c r="D163" s="108" t="str">
        <f>IFERROR(IF(Loan_Not_Paid*Values_Entered,Beginning_Balance,""), "")</f>
        <v/>
      </c>
      <c r="E163" s="108" t="str">
        <f>IFERROR(IF(Loan_Not_Paid*Values_Entered,Monthly_Payment,""), "")</f>
        <v/>
      </c>
      <c r="F163" s="108" t="str">
        <f>IFERROR(IF(Loan_Not_Paid*Values_Entered,Principal,""), "")</f>
        <v/>
      </c>
      <c r="G163" s="108" t="str">
        <f>IFERROR(IF(Loan_Not_Paid*Values_Entered,Interest,""), "")</f>
        <v/>
      </c>
      <c r="H163" s="108" t="str">
        <f>IFERROR(IF(Loan_Not_Paid*Values_Entered,Ending_Balance,""), "")</f>
        <v/>
      </c>
    </row>
    <row r="164" spans="2:8" x14ac:dyDescent="0.35">
      <c r="B164" s="92" t="str">
        <f>IFERROR(IF(Loan_Not_Paid*Values_Entered,Payment_Number,""), "")</f>
        <v/>
      </c>
      <c r="C164" s="91" t="str">
        <f>IFERROR(IF(Loan_Not_Paid*Values_Entered,Payment_Date,""), "")</f>
        <v/>
      </c>
      <c r="D164" s="108" t="str">
        <f>IFERROR(IF(Loan_Not_Paid*Values_Entered,Beginning_Balance,""), "")</f>
        <v/>
      </c>
      <c r="E164" s="108" t="str">
        <f>IFERROR(IF(Loan_Not_Paid*Values_Entered,Monthly_Payment,""), "")</f>
        <v/>
      </c>
      <c r="F164" s="108" t="str">
        <f>IFERROR(IF(Loan_Not_Paid*Values_Entered,Principal,""), "")</f>
        <v/>
      </c>
      <c r="G164" s="108" t="str">
        <f>IFERROR(IF(Loan_Not_Paid*Values_Entered,Interest,""), "")</f>
        <v/>
      </c>
      <c r="H164" s="108" t="str">
        <f>IFERROR(IF(Loan_Not_Paid*Values_Entered,Ending_Balance,""), "")</f>
        <v/>
      </c>
    </row>
    <row r="165" spans="2:8" x14ac:dyDescent="0.35">
      <c r="B165" s="92" t="str">
        <f>IFERROR(IF(Loan_Not_Paid*Values_Entered,Payment_Number,""), "")</f>
        <v/>
      </c>
      <c r="C165" s="91" t="str">
        <f>IFERROR(IF(Loan_Not_Paid*Values_Entered,Payment_Date,""), "")</f>
        <v/>
      </c>
      <c r="D165" s="108" t="str">
        <f>IFERROR(IF(Loan_Not_Paid*Values_Entered,Beginning_Balance,""), "")</f>
        <v/>
      </c>
      <c r="E165" s="108" t="str">
        <f>IFERROR(IF(Loan_Not_Paid*Values_Entered,Monthly_Payment,""), "")</f>
        <v/>
      </c>
      <c r="F165" s="108" t="str">
        <f>IFERROR(IF(Loan_Not_Paid*Values_Entered,Principal,""), "")</f>
        <v/>
      </c>
      <c r="G165" s="108" t="str">
        <f>IFERROR(IF(Loan_Not_Paid*Values_Entered,Interest,""), "")</f>
        <v/>
      </c>
      <c r="H165" s="108" t="str">
        <f>IFERROR(IF(Loan_Not_Paid*Values_Entered,Ending_Balance,""), "")</f>
        <v/>
      </c>
    </row>
    <row r="166" spans="2:8" x14ac:dyDescent="0.35">
      <c r="B166" s="92" t="str">
        <f>IFERROR(IF(Loan_Not_Paid*Values_Entered,Payment_Number,""), "")</f>
        <v/>
      </c>
      <c r="C166" s="91" t="str">
        <f>IFERROR(IF(Loan_Not_Paid*Values_Entered,Payment_Date,""), "")</f>
        <v/>
      </c>
      <c r="D166" s="108" t="str">
        <f>IFERROR(IF(Loan_Not_Paid*Values_Entered,Beginning_Balance,""), "")</f>
        <v/>
      </c>
      <c r="E166" s="108" t="str">
        <f>IFERROR(IF(Loan_Not_Paid*Values_Entered,Monthly_Payment,""), "")</f>
        <v/>
      </c>
      <c r="F166" s="108" t="str">
        <f>IFERROR(IF(Loan_Not_Paid*Values_Entered,Principal,""), "")</f>
        <v/>
      </c>
      <c r="G166" s="108" t="str">
        <f>IFERROR(IF(Loan_Not_Paid*Values_Entered,Interest,""), "")</f>
        <v/>
      </c>
      <c r="H166" s="108" t="str">
        <f>IFERROR(IF(Loan_Not_Paid*Values_Entered,Ending_Balance,""), "")</f>
        <v/>
      </c>
    </row>
    <row r="167" spans="2:8" x14ac:dyDescent="0.35">
      <c r="B167" s="92" t="str">
        <f>IFERROR(IF(Loan_Not_Paid*Values_Entered,Payment_Number,""), "")</f>
        <v/>
      </c>
      <c r="C167" s="91" t="str">
        <f>IFERROR(IF(Loan_Not_Paid*Values_Entered,Payment_Date,""), "")</f>
        <v/>
      </c>
      <c r="D167" s="108" t="str">
        <f>IFERROR(IF(Loan_Not_Paid*Values_Entered,Beginning_Balance,""), "")</f>
        <v/>
      </c>
      <c r="E167" s="108" t="str">
        <f>IFERROR(IF(Loan_Not_Paid*Values_Entered,Monthly_Payment,""), "")</f>
        <v/>
      </c>
      <c r="F167" s="108" t="str">
        <f>IFERROR(IF(Loan_Not_Paid*Values_Entered,Principal,""), "")</f>
        <v/>
      </c>
      <c r="G167" s="108" t="str">
        <f>IFERROR(IF(Loan_Not_Paid*Values_Entered,Interest,""), "")</f>
        <v/>
      </c>
      <c r="H167" s="108" t="str">
        <f>IFERROR(IF(Loan_Not_Paid*Values_Entered,Ending_Balance,""), "")</f>
        <v/>
      </c>
    </row>
    <row r="168" spans="2:8" x14ac:dyDescent="0.35">
      <c r="B168" s="92" t="str">
        <f>IFERROR(IF(Loan_Not_Paid*Values_Entered,Payment_Number,""), "")</f>
        <v/>
      </c>
      <c r="C168" s="91" t="str">
        <f>IFERROR(IF(Loan_Not_Paid*Values_Entered,Payment_Date,""), "")</f>
        <v/>
      </c>
      <c r="D168" s="108" t="str">
        <f>IFERROR(IF(Loan_Not_Paid*Values_Entered,Beginning_Balance,""), "")</f>
        <v/>
      </c>
      <c r="E168" s="108" t="str">
        <f>IFERROR(IF(Loan_Not_Paid*Values_Entered,Monthly_Payment,""), "")</f>
        <v/>
      </c>
      <c r="F168" s="108" t="str">
        <f>IFERROR(IF(Loan_Not_Paid*Values_Entered,Principal,""), "")</f>
        <v/>
      </c>
      <c r="G168" s="108" t="str">
        <f>IFERROR(IF(Loan_Not_Paid*Values_Entered,Interest,""), "")</f>
        <v/>
      </c>
      <c r="H168" s="108" t="str">
        <f>IFERROR(IF(Loan_Not_Paid*Values_Entered,Ending_Balance,""), "")</f>
        <v/>
      </c>
    </row>
    <row r="169" spans="2:8" x14ac:dyDescent="0.35">
      <c r="B169" s="92" t="str">
        <f>IFERROR(IF(Loan_Not_Paid*Values_Entered,Payment_Number,""), "")</f>
        <v/>
      </c>
      <c r="C169" s="91" t="str">
        <f>IFERROR(IF(Loan_Not_Paid*Values_Entered,Payment_Date,""), "")</f>
        <v/>
      </c>
      <c r="D169" s="108" t="str">
        <f>IFERROR(IF(Loan_Not_Paid*Values_Entered,Beginning_Balance,""), "")</f>
        <v/>
      </c>
      <c r="E169" s="108" t="str">
        <f>IFERROR(IF(Loan_Not_Paid*Values_Entered,Monthly_Payment,""), "")</f>
        <v/>
      </c>
      <c r="F169" s="108" t="str">
        <f>IFERROR(IF(Loan_Not_Paid*Values_Entered,Principal,""), "")</f>
        <v/>
      </c>
      <c r="G169" s="108" t="str">
        <f>IFERROR(IF(Loan_Not_Paid*Values_Entered,Interest,""), "")</f>
        <v/>
      </c>
      <c r="H169" s="108" t="str">
        <f>IFERROR(IF(Loan_Not_Paid*Values_Entered,Ending_Balance,""), "")</f>
        <v/>
      </c>
    </row>
    <row r="170" spans="2:8" x14ac:dyDescent="0.35">
      <c r="B170" s="92" t="str">
        <f>IFERROR(IF(Loan_Not_Paid*Values_Entered,Payment_Number,""), "")</f>
        <v/>
      </c>
      <c r="C170" s="91" t="str">
        <f>IFERROR(IF(Loan_Not_Paid*Values_Entered,Payment_Date,""), "")</f>
        <v/>
      </c>
      <c r="D170" s="108" t="str">
        <f>IFERROR(IF(Loan_Not_Paid*Values_Entered,Beginning_Balance,""), "")</f>
        <v/>
      </c>
      <c r="E170" s="108" t="str">
        <f>IFERROR(IF(Loan_Not_Paid*Values_Entered,Monthly_Payment,""), "")</f>
        <v/>
      </c>
      <c r="F170" s="108" t="str">
        <f>IFERROR(IF(Loan_Not_Paid*Values_Entered,Principal,""), "")</f>
        <v/>
      </c>
      <c r="G170" s="108" t="str">
        <f>IFERROR(IF(Loan_Not_Paid*Values_Entered,Interest,""), "")</f>
        <v/>
      </c>
      <c r="H170" s="108" t="str">
        <f>IFERROR(IF(Loan_Not_Paid*Values_Entered,Ending_Balance,""), "")</f>
        <v/>
      </c>
    </row>
    <row r="171" spans="2:8" x14ac:dyDescent="0.35">
      <c r="B171" s="92" t="str">
        <f>IFERROR(IF(Loan_Not_Paid*Values_Entered,Payment_Number,""), "")</f>
        <v/>
      </c>
      <c r="C171" s="91" t="str">
        <f>IFERROR(IF(Loan_Not_Paid*Values_Entered,Payment_Date,""), "")</f>
        <v/>
      </c>
      <c r="D171" s="108" t="str">
        <f>IFERROR(IF(Loan_Not_Paid*Values_Entered,Beginning_Balance,""), "")</f>
        <v/>
      </c>
      <c r="E171" s="108" t="str">
        <f>IFERROR(IF(Loan_Not_Paid*Values_Entered,Monthly_Payment,""), "")</f>
        <v/>
      </c>
      <c r="F171" s="108" t="str">
        <f>IFERROR(IF(Loan_Not_Paid*Values_Entered,Principal,""), "")</f>
        <v/>
      </c>
      <c r="G171" s="108" t="str">
        <f>IFERROR(IF(Loan_Not_Paid*Values_Entered,Interest,""), "")</f>
        <v/>
      </c>
      <c r="H171" s="108" t="str">
        <f>IFERROR(IF(Loan_Not_Paid*Values_Entered,Ending_Balance,""), "")</f>
        <v/>
      </c>
    </row>
    <row r="172" spans="2:8" x14ac:dyDescent="0.35">
      <c r="B172" s="92" t="str">
        <f>IFERROR(IF(Loan_Not_Paid*Values_Entered,Payment_Number,""), "")</f>
        <v/>
      </c>
      <c r="C172" s="91" t="str">
        <f>IFERROR(IF(Loan_Not_Paid*Values_Entered,Payment_Date,""), "")</f>
        <v/>
      </c>
      <c r="D172" s="108" t="str">
        <f>IFERROR(IF(Loan_Not_Paid*Values_Entered,Beginning_Balance,""), "")</f>
        <v/>
      </c>
      <c r="E172" s="108" t="str">
        <f>IFERROR(IF(Loan_Not_Paid*Values_Entered,Monthly_Payment,""), "")</f>
        <v/>
      </c>
      <c r="F172" s="108" t="str">
        <f>IFERROR(IF(Loan_Not_Paid*Values_Entered,Principal,""), "")</f>
        <v/>
      </c>
      <c r="G172" s="108" t="str">
        <f>IFERROR(IF(Loan_Not_Paid*Values_Entered,Interest,""), "")</f>
        <v/>
      </c>
      <c r="H172" s="108" t="str">
        <f>IFERROR(IF(Loan_Not_Paid*Values_Entered,Ending_Balance,""), "")</f>
        <v/>
      </c>
    </row>
    <row r="173" spans="2:8" x14ac:dyDescent="0.35">
      <c r="B173" s="92" t="str">
        <f>IFERROR(IF(Loan_Not_Paid*Values_Entered,Payment_Number,""), "")</f>
        <v/>
      </c>
      <c r="C173" s="91" t="str">
        <f>IFERROR(IF(Loan_Not_Paid*Values_Entered,Payment_Date,""), "")</f>
        <v/>
      </c>
      <c r="D173" s="108" t="str">
        <f>IFERROR(IF(Loan_Not_Paid*Values_Entered,Beginning_Balance,""), "")</f>
        <v/>
      </c>
      <c r="E173" s="108" t="str">
        <f>IFERROR(IF(Loan_Not_Paid*Values_Entered,Monthly_Payment,""), "")</f>
        <v/>
      </c>
      <c r="F173" s="108" t="str">
        <f>IFERROR(IF(Loan_Not_Paid*Values_Entered,Principal,""), "")</f>
        <v/>
      </c>
      <c r="G173" s="108" t="str">
        <f>IFERROR(IF(Loan_Not_Paid*Values_Entered,Interest,""), "")</f>
        <v/>
      </c>
      <c r="H173" s="108" t="str">
        <f>IFERROR(IF(Loan_Not_Paid*Values_Entered,Ending_Balance,""), "")</f>
        <v/>
      </c>
    </row>
    <row r="174" spans="2:8" x14ac:dyDescent="0.35">
      <c r="B174" s="92" t="str">
        <f>IFERROR(IF(Loan_Not_Paid*Values_Entered,Payment_Number,""), "")</f>
        <v/>
      </c>
      <c r="C174" s="91" t="str">
        <f>IFERROR(IF(Loan_Not_Paid*Values_Entered,Payment_Date,""), "")</f>
        <v/>
      </c>
      <c r="D174" s="108" t="str">
        <f>IFERROR(IF(Loan_Not_Paid*Values_Entered,Beginning_Balance,""), "")</f>
        <v/>
      </c>
      <c r="E174" s="108" t="str">
        <f>IFERROR(IF(Loan_Not_Paid*Values_Entered,Monthly_Payment,""), "")</f>
        <v/>
      </c>
      <c r="F174" s="108" t="str">
        <f>IFERROR(IF(Loan_Not_Paid*Values_Entered,Principal,""), "")</f>
        <v/>
      </c>
      <c r="G174" s="108" t="str">
        <f>IFERROR(IF(Loan_Not_Paid*Values_Entered,Interest,""), "")</f>
        <v/>
      </c>
      <c r="H174" s="108" t="str">
        <f>IFERROR(IF(Loan_Not_Paid*Values_Entered,Ending_Balance,""), "")</f>
        <v/>
      </c>
    </row>
    <row r="175" spans="2:8" x14ac:dyDescent="0.35">
      <c r="B175" s="92" t="str">
        <f>IFERROR(IF(Loan_Not_Paid*Values_Entered,Payment_Number,""), "")</f>
        <v/>
      </c>
      <c r="C175" s="91" t="str">
        <f>IFERROR(IF(Loan_Not_Paid*Values_Entered,Payment_Date,""), "")</f>
        <v/>
      </c>
      <c r="D175" s="108" t="str">
        <f>IFERROR(IF(Loan_Not_Paid*Values_Entered,Beginning_Balance,""), "")</f>
        <v/>
      </c>
      <c r="E175" s="108" t="str">
        <f>IFERROR(IF(Loan_Not_Paid*Values_Entered,Monthly_Payment,""), "")</f>
        <v/>
      </c>
      <c r="F175" s="108" t="str">
        <f>IFERROR(IF(Loan_Not_Paid*Values_Entered,Principal,""), "")</f>
        <v/>
      </c>
      <c r="G175" s="108" t="str">
        <f>IFERROR(IF(Loan_Not_Paid*Values_Entered,Interest,""), "")</f>
        <v/>
      </c>
      <c r="H175" s="108" t="str">
        <f>IFERROR(IF(Loan_Not_Paid*Values_Entered,Ending_Balance,""), "")</f>
        <v/>
      </c>
    </row>
    <row r="176" spans="2:8" x14ac:dyDescent="0.35">
      <c r="B176" s="92" t="str">
        <f>IFERROR(IF(Loan_Not_Paid*Values_Entered,Payment_Number,""), "")</f>
        <v/>
      </c>
      <c r="C176" s="91" t="str">
        <f>IFERROR(IF(Loan_Not_Paid*Values_Entered,Payment_Date,""), "")</f>
        <v/>
      </c>
      <c r="D176" s="108" t="str">
        <f>IFERROR(IF(Loan_Not_Paid*Values_Entered,Beginning_Balance,""), "")</f>
        <v/>
      </c>
      <c r="E176" s="108" t="str">
        <f>IFERROR(IF(Loan_Not_Paid*Values_Entered,Monthly_Payment,""), "")</f>
        <v/>
      </c>
      <c r="F176" s="108" t="str">
        <f>IFERROR(IF(Loan_Not_Paid*Values_Entered,Principal,""), "")</f>
        <v/>
      </c>
      <c r="G176" s="108" t="str">
        <f>IFERROR(IF(Loan_Not_Paid*Values_Entered,Interest,""), "")</f>
        <v/>
      </c>
      <c r="H176" s="108" t="str">
        <f>IFERROR(IF(Loan_Not_Paid*Values_Entered,Ending_Balance,""), "")</f>
        <v/>
      </c>
    </row>
    <row r="177" spans="2:8" x14ac:dyDescent="0.35">
      <c r="B177" s="92" t="str">
        <f>IFERROR(IF(Loan_Not_Paid*Values_Entered,Payment_Number,""), "")</f>
        <v/>
      </c>
      <c r="C177" s="91" t="str">
        <f>IFERROR(IF(Loan_Not_Paid*Values_Entered,Payment_Date,""), "")</f>
        <v/>
      </c>
      <c r="D177" s="108" t="str">
        <f>IFERROR(IF(Loan_Not_Paid*Values_Entered,Beginning_Balance,""), "")</f>
        <v/>
      </c>
      <c r="E177" s="108" t="str">
        <f>IFERROR(IF(Loan_Not_Paid*Values_Entered,Monthly_Payment,""), "")</f>
        <v/>
      </c>
      <c r="F177" s="108" t="str">
        <f>IFERROR(IF(Loan_Not_Paid*Values_Entered,Principal,""), "")</f>
        <v/>
      </c>
      <c r="G177" s="108" t="str">
        <f>IFERROR(IF(Loan_Not_Paid*Values_Entered,Interest,""), "")</f>
        <v/>
      </c>
      <c r="H177" s="108" t="str">
        <f>IFERROR(IF(Loan_Not_Paid*Values_Entered,Ending_Balance,""), "")</f>
        <v/>
      </c>
    </row>
    <row r="178" spans="2:8" x14ac:dyDescent="0.35">
      <c r="B178" s="92" t="str">
        <f>IFERROR(IF(Loan_Not_Paid*Values_Entered,Payment_Number,""), "")</f>
        <v/>
      </c>
      <c r="C178" s="91" t="str">
        <f>IFERROR(IF(Loan_Not_Paid*Values_Entered,Payment_Date,""), "")</f>
        <v/>
      </c>
      <c r="D178" s="108" t="str">
        <f>IFERROR(IF(Loan_Not_Paid*Values_Entered,Beginning_Balance,""), "")</f>
        <v/>
      </c>
      <c r="E178" s="108" t="str">
        <f>IFERROR(IF(Loan_Not_Paid*Values_Entered,Monthly_Payment,""), "")</f>
        <v/>
      </c>
      <c r="F178" s="108" t="str">
        <f>IFERROR(IF(Loan_Not_Paid*Values_Entered,Principal,""), "")</f>
        <v/>
      </c>
      <c r="G178" s="108" t="str">
        <f>IFERROR(IF(Loan_Not_Paid*Values_Entered,Interest,""), "")</f>
        <v/>
      </c>
      <c r="H178" s="108" t="str">
        <f>IFERROR(IF(Loan_Not_Paid*Values_Entered,Ending_Balance,""), "")</f>
        <v/>
      </c>
    </row>
    <row r="179" spans="2:8" x14ac:dyDescent="0.35">
      <c r="B179" s="92" t="str">
        <f>IFERROR(IF(Loan_Not_Paid*Values_Entered,Payment_Number,""), "")</f>
        <v/>
      </c>
      <c r="C179" s="91" t="str">
        <f>IFERROR(IF(Loan_Not_Paid*Values_Entered,Payment_Date,""), "")</f>
        <v/>
      </c>
      <c r="D179" s="108" t="str">
        <f>IFERROR(IF(Loan_Not_Paid*Values_Entered,Beginning_Balance,""), "")</f>
        <v/>
      </c>
      <c r="E179" s="108" t="str">
        <f>IFERROR(IF(Loan_Not_Paid*Values_Entered,Monthly_Payment,""), "")</f>
        <v/>
      </c>
      <c r="F179" s="108" t="str">
        <f>IFERROR(IF(Loan_Not_Paid*Values_Entered,Principal,""), "")</f>
        <v/>
      </c>
      <c r="G179" s="108" t="str">
        <f>IFERROR(IF(Loan_Not_Paid*Values_Entered,Interest,""), "")</f>
        <v/>
      </c>
      <c r="H179" s="108" t="str">
        <f>IFERROR(IF(Loan_Not_Paid*Values_Entered,Ending_Balance,""), "")</f>
        <v/>
      </c>
    </row>
    <row r="180" spans="2:8" x14ac:dyDescent="0.35">
      <c r="B180" s="92" t="str">
        <f>IFERROR(IF(Loan_Not_Paid*Values_Entered,Payment_Number,""), "")</f>
        <v/>
      </c>
      <c r="C180" s="91" t="str">
        <f>IFERROR(IF(Loan_Not_Paid*Values_Entered,Payment_Date,""), "")</f>
        <v/>
      </c>
      <c r="D180" s="108" t="str">
        <f>IFERROR(IF(Loan_Not_Paid*Values_Entered,Beginning_Balance,""), "")</f>
        <v/>
      </c>
      <c r="E180" s="108" t="str">
        <f>IFERROR(IF(Loan_Not_Paid*Values_Entered,Monthly_Payment,""), "")</f>
        <v/>
      </c>
      <c r="F180" s="108" t="str">
        <f>IFERROR(IF(Loan_Not_Paid*Values_Entered,Principal,""), "")</f>
        <v/>
      </c>
      <c r="G180" s="108" t="str">
        <f>IFERROR(IF(Loan_Not_Paid*Values_Entered,Interest,""), "")</f>
        <v/>
      </c>
      <c r="H180" s="108" t="str">
        <f>IFERROR(IF(Loan_Not_Paid*Values_Entered,Ending_Balance,""), "")</f>
        <v/>
      </c>
    </row>
    <row r="181" spans="2:8" x14ac:dyDescent="0.35">
      <c r="B181" s="92" t="str">
        <f>IFERROR(IF(Loan_Not_Paid*Values_Entered,Payment_Number,""), "")</f>
        <v/>
      </c>
      <c r="C181" s="91" t="str">
        <f>IFERROR(IF(Loan_Not_Paid*Values_Entered,Payment_Date,""), "")</f>
        <v/>
      </c>
      <c r="D181" s="108" t="str">
        <f>IFERROR(IF(Loan_Not_Paid*Values_Entered,Beginning_Balance,""), "")</f>
        <v/>
      </c>
      <c r="E181" s="108" t="str">
        <f>IFERROR(IF(Loan_Not_Paid*Values_Entered,Monthly_Payment,""), "")</f>
        <v/>
      </c>
      <c r="F181" s="108" t="str">
        <f>IFERROR(IF(Loan_Not_Paid*Values_Entered,Principal,""), "")</f>
        <v/>
      </c>
      <c r="G181" s="108" t="str">
        <f>IFERROR(IF(Loan_Not_Paid*Values_Entered,Interest,""), "")</f>
        <v/>
      </c>
      <c r="H181" s="108" t="str">
        <f>IFERROR(IF(Loan_Not_Paid*Values_Entered,Ending_Balance,""), "")</f>
        <v/>
      </c>
    </row>
    <row r="182" spans="2:8" x14ac:dyDescent="0.35">
      <c r="B182" s="92" t="str">
        <f>IFERROR(IF(Loan_Not_Paid*Values_Entered,Payment_Number,""), "")</f>
        <v/>
      </c>
      <c r="C182" s="91" t="str">
        <f>IFERROR(IF(Loan_Not_Paid*Values_Entered,Payment_Date,""), "")</f>
        <v/>
      </c>
      <c r="D182" s="108" t="str">
        <f>IFERROR(IF(Loan_Not_Paid*Values_Entered,Beginning_Balance,""), "")</f>
        <v/>
      </c>
      <c r="E182" s="108" t="str">
        <f>IFERROR(IF(Loan_Not_Paid*Values_Entered,Monthly_Payment,""), "")</f>
        <v/>
      </c>
      <c r="F182" s="108" t="str">
        <f>IFERROR(IF(Loan_Not_Paid*Values_Entered,Principal,""), "")</f>
        <v/>
      </c>
      <c r="G182" s="108" t="str">
        <f>IFERROR(IF(Loan_Not_Paid*Values_Entered,Interest,""), "")</f>
        <v/>
      </c>
      <c r="H182" s="108" t="str">
        <f>IFERROR(IF(Loan_Not_Paid*Values_Entered,Ending_Balance,""), "")</f>
        <v/>
      </c>
    </row>
    <row r="183" spans="2:8" x14ac:dyDescent="0.35">
      <c r="B183" s="92" t="str">
        <f>IFERROR(IF(Loan_Not_Paid*Values_Entered,Payment_Number,""), "")</f>
        <v/>
      </c>
      <c r="C183" s="91" t="str">
        <f>IFERROR(IF(Loan_Not_Paid*Values_Entered,Payment_Date,""), "")</f>
        <v/>
      </c>
      <c r="D183" s="108" t="str">
        <f>IFERROR(IF(Loan_Not_Paid*Values_Entered,Beginning_Balance,""), "")</f>
        <v/>
      </c>
      <c r="E183" s="108" t="str">
        <f>IFERROR(IF(Loan_Not_Paid*Values_Entered,Monthly_Payment,""), "")</f>
        <v/>
      </c>
      <c r="F183" s="108" t="str">
        <f>IFERROR(IF(Loan_Not_Paid*Values_Entered,Principal,""), "")</f>
        <v/>
      </c>
      <c r="G183" s="108" t="str">
        <f>IFERROR(IF(Loan_Not_Paid*Values_Entered,Interest,""), "")</f>
        <v/>
      </c>
      <c r="H183" s="108" t="str">
        <f>IFERROR(IF(Loan_Not_Paid*Values_Entered,Ending_Balance,""), "")</f>
        <v/>
      </c>
    </row>
    <row r="184" spans="2:8" x14ac:dyDescent="0.35">
      <c r="B184" s="92" t="str">
        <f>IFERROR(IF(Loan_Not_Paid*Values_Entered,Payment_Number,""), "")</f>
        <v/>
      </c>
      <c r="C184" s="91" t="str">
        <f>IFERROR(IF(Loan_Not_Paid*Values_Entered,Payment_Date,""), "")</f>
        <v/>
      </c>
      <c r="D184" s="108" t="str">
        <f>IFERROR(IF(Loan_Not_Paid*Values_Entered,Beginning_Balance,""), "")</f>
        <v/>
      </c>
      <c r="E184" s="108" t="str">
        <f>IFERROR(IF(Loan_Not_Paid*Values_Entered,Monthly_Payment,""), "")</f>
        <v/>
      </c>
      <c r="F184" s="108" t="str">
        <f>IFERROR(IF(Loan_Not_Paid*Values_Entered,Principal,""), "")</f>
        <v/>
      </c>
      <c r="G184" s="108" t="str">
        <f>IFERROR(IF(Loan_Not_Paid*Values_Entered,Interest,""), "")</f>
        <v/>
      </c>
      <c r="H184" s="108" t="str">
        <f>IFERROR(IF(Loan_Not_Paid*Values_Entered,Ending_Balance,""), "")</f>
        <v/>
      </c>
    </row>
    <row r="185" spans="2:8" x14ac:dyDescent="0.35">
      <c r="B185" s="92" t="str">
        <f>IFERROR(IF(Loan_Not_Paid*Values_Entered,Payment_Number,""), "")</f>
        <v/>
      </c>
      <c r="C185" s="91" t="str">
        <f>IFERROR(IF(Loan_Not_Paid*Values_Entered,Payment_Date,""), "")</f>
        <v/>
      </c>
      <c r="D185" s="108" t="str">
        <f>IFERROR(IF(Loan_Not_Paid*Values_Entered,Beginning_Balance,""), "")</f>
        <v/>
      </c>
      <c r="E185" s="108" t="str">
        <f>IFERROR(IF(Loan_Not_Paid*Values_Entered,Monthly_Payment,""), "")</f>
        <v/>
      </c>
      <c r="F185" s="108" t="str">
        <f>IFERROR(IF(Loan_Not_Paid*Values_Entered,Principal,""), "")</f>
        <v/>
      </c>
      <c r="G185" s="108" t="str">
        <f>IFERROR(IF(Loan_Not_Paid*Values_Entered,Interest,""), "")</f>
        <v/>
      </c>
      <c r="H185" s="108" t="str">
        <f>IFERROR(IF(Loan_Not_Paid*Values_Entered,Ending_Balance,""), "")</f>
        <v/>
      </c>
    </row>
    <row r="186" spans="2:8" x14ac:dyDescent="0.35">
      <c r="B186" s="92" t="str">
        <f>IFERROR(IF(Loan_Not_Paid*Values_Entered,Payment_Number,""), "")</f>
        <v/>
      </c>
      <c r="C186" s="91" t="str">
        <f>IFERROR(IF(Loan_Not_Paid*Values_Entered,Payment_Date,""), "")</f>
        <v/>
      </c>
      <c r="D186" s="108" t="str">
        <f>IFERROR(IF(Loan_Not_Paid*Values_Entered,Beginning_Balance,""), "")</f>
        <v/>
      </c>
      <c r="E186" s="108" t="str">
        <f>IFERROR(IF(Loan_Not_Paid*Values_Entered,Monthly_Payment,""), "")</f>
        <v/>
      </c>
      <c r="F186" s="108" t="str">
        <f>IFERROR(IF(Loan_Not_Paid*Values_Entered,Principal,""), "")</f>
        <v/>
      </c>
      <c r="G186" s="108" t="str">
        <f>IFERROR(IF(Loan_Not_Paid*Values_Entered,Interest,""), "")</f>
        <v/>
      </c>
      <c r="H186" s="108" t="str">
        <f>IFERROR(IF(Loan_Not_Paid*Values_Entered,Ending_Balance,""), "")</f>
        <v/>
      </c>
    </row>
    <row r="187" spans="2:8" x14ac:dyDescent="0.35">
      <c r="B187" s="92" t="str">
        <f>IFERROR(IF(Loan_Not_Paid*Values_Entered,Payment_Number,""), "")</f>
        <v/>
      </c>
      <c r="C187" s="91" t="str">
        <f>IFERROR(IF(Loan_Not_Paid*Values_Entered,Payment_Date,""), "")</f>
        <v/>
      </c>
      <c r="D187" s="108" t="str">
        <f>IFERROR(IF(Loan_Not_Paid*Values_Entered,Beginning_Balance,""), "")</f>
        <v/>
      </c>
      <c r="E187" s="108" t="str">
        <f>IFERROR(IF(Loan_Not_Paid*Values_Entered,Monthly_Payment,""), "")</f>
        <v/>
      </c>
      <c r="F187" s="108" t="str">
        <f>IFERROR(IF(Loan_Not_Paid*Values_Entered,Principal,""), "")</f>
        <v/>
      </c>
      <c r="G187" s="108" t="str">
        <f>IFERROR(IF(Loan_Not_Paid*Values_Entered,Interest,""), "")</f>
        <v/>
      </c>
      <c r="H187" s="108" t="str">
        <f>IFERROR(IF(Loan_Not_Paid*Values_Entered,Ending_Balance,""), "")</f>
        <v/>
      </c>
    </row>
    <row r="188" spans="2:8" x14ac:dyDescent="0.35">
      <c r="B188" s="92" t="str">
        <f>IFERROR(IF(Loan_Not_Paid*Values_Entered,Payment_Number,""), "")</f>
        <v/>
      </c>
      <c r="C188" s="91" t="str">
        <f>IFERROR(IF(Loan_Not_Paid*Values_Entered,Payment_Date,""), "")</f>
        <v/>
      </c>
      <c r="D188" s="108" t="str">
        <f>IFERROR(IF(Loan_Not_Paid*Values_Entered,Beginning_Balance,""), "")</f>
        <v/>
      </c>
      <c r="E188" s="108" t="str">
        <f>IFERROR(IF(Loan_Not_Paid*Values_Entered,Monthly_Payment,""), "")</f>
        <v/>
      </c>
      <c r="F188" s="108" t="str">
        <f>IFERROR(IF(Loan_Not_Paid*Values_Entered,Principal,""), "")</f>
        <v/>
      </c>
      <c r="G188" s="108" t="str">
        <f>IFERROR(IF(Loan_Not_Paid*Values_Entered,Interest,""), "")</f>
        <v/>
      </c>
      <c r="H188" s="108" t="str">
        <f>IFERROR(IF(Loan_Not_Paid*Values_Entered,Ending_Balance,""), "")</f>
        <v/>
      </c>
    </row>
    <row r="189" spans="2:8" x14ac:dyDescent="0.35">
      <c r="B189" s="92" t="str">
        <f>IFERROR(IF(Loan_Not_Paid*Values_Entered,Payment_Number,""), "")</f>
        <v/>
      </c>
      <c r="C189" s="91" t="str">
        <f>IFERROR(IF(Loan_Not_Paid*Values_Entered,Payment_Date,""), "")</f>
        <v/>
      </c>
      <c r="D189" s="108" t="str">
        <f>IFERROR(IF(Loan_Not_Paid*Values_Entered,Beginning_Balance,""), "")</f>
        <v/>
      </c>
      <c r="E189" s="108" t="str">
        <f>IFERROR(IF(Loan_Not_Paid*Values_Entered,Monthly_Payment,""), "")</f>
        <v/>
      </c>
      <c r="F189" s="108" t="str">
        <f>IFERROR(IF(Loan_Not_Paid*Values_Entered,Principal,""), "")</f>
        <v/>
      </c>
      <c r="G189" s="108" t="str">
        <f>IFERROR(IF(Loan_Not_Paid*Values_Entered,Interest,""), "")</f>
        <v/>
      </c>
      <c r="H189" s="108" t="str">
        <f>IFERROR(IF(Loan_Not_Paid*Values_Entered,Ending_Balance,""), "")</f>
        <v/>
      </c>
    </row>
    <row r="190" spans="2:8" x14ac:dyDescent="0.35">
      <c r="B190" s="92" t="str">
        <f>IFERROR(IF(Loan_Not_Paid*Values_Entered,Payment_Number,""), "")</f>
        <v/>
      </c>
      <c r="C190" s="91" t="str">
        <f>IFERROR(IF(Loan_Not_Paid*Values_Entered,Payment_Date,""), "")</f>
        <v/>
      </c>
      <c r="D190" s="108" t="str">
        <f>IFERROR(IF(Loan_Not_Paid*Values_Entered,Beginning_Balance,""), "")</f>
        <v/>
      </c>
      <c r="E190" s="108" t="str">
        <f>IFERROR(IF(Loan_Not_Paid*Values_Entered,Monthly_Payment,""), "")</f>
        <v/>
      </c>
      <c r="F190" s="108" t="str">
        <f>IFERROR(IF(Loan_Not_Paid*Values_Entered,Principal,""), "")</f>
        <v/>
      </c>
      <c r="G190" s="108" t="str">
        <f>IFERROR(IF(Loan_Not_Paid*Values_Entered,Interest,""), "")</f>
        <v/>
      </c>
      <c r="H190" s="108" t="str">
        <f>IFERROR(IF(Loan_Not_Paid*Values_Entered,Ending_Balance,""), "")</f>
        <v/>
      </c>
    </row>
    <row r="191" spans="2:8" x14ac:dyDescent="0.35">
      <c r="B191" s="92" t="str">
        <f>IFERROR(IF(Loan_Not_Paid*Values_Entered,Payment_Number,""), "")</f>
        <v/>
      </c>
      <c r="C191" s="91" t="str">
        <f>IFERROR(IF(Loan_Not_Paid*Values_Entered,Payment_Date,""), "")</f>
        <v/>
      </c>
      <c r="D191" s="108" t="str">
        <f>IFERROR(IF(Loan_Not_Paid*Values_Entered,Beginning_Balance,""), "")</f>
        <v/>
      </c>
      <c r="E191" s="108" t="str">
        <f>IFERROR(IF(Loan_Not_Paid*Values_Entered,Monthly_Payment,""), "")</f>
        <v/>
      </c>
      <c r="F191" s="108" t="str">
        <f>IFERROR(IF(Loan_Not_Paid*Values_Entered,Principal,""), "")</f>
        <v/>
      </c>
      <c r="G191" s="108" t="str">
        <f>IFERROR(IF(Loan_Not_Paid*Values_Entered,Interest,""), "")</f>
        <v/>
      </c>
      <c r="H191" s="108" t="str">
        <f>IFERROR(IF(Loan_Not_Paid*Values_Entered,Ending_Balance,""), "")</f>
        <v/>
      </c>
    </row>
    <row r="192" spans="2:8" x14ac:dyDescent="0.35">
      <c r="B192" s="92" t="str">
        <f>IFERROR(IF(Loan_Not_Paid*Values_Entered,Payment_Number,""), "")</f>
        <v/>
      </c>
      <c r="C192" s="91" t="str">
        <f>IFERROR(IF(Loan_Not_Paid*Values_Entered,Payment_Date,""), "")</f>
        <v/>
      </c>
      <c r="D192" s="108" t="str">
        <f>IFERROR(IF(Loan_Not_Paid*Values_Entered,Beginning_Balance,""), "")</f>
        <v/>
      </c>
      <c r="E192" s="108" t="str">
        <f>IFERROR(IF(Loan_Not_Paid*Values_Entered,Monthly_Payment,""), "")</f>
        <v/>
      </c>
      <c r="F192" s="108" t="str">
        <f>IFERROR(IF(Loan_Not_Paid*Values_Entered,Principal,""), "")</f>
        <v/>
      </c>
      <c r="G192" s="108" t="str">
        <f>IFERROR(IF(Loan_Not_Paid*Values_Entered,Interest,""), "")</f>
        <v/>
      </c>
      <c r="H192" s="108" t="str">
        <f>IFERROR(IF(Loan_Not_Paid*Values_Entered,Ending_Balance,""), "")</f>
        <v/>
      </c>
    </row>
    <row r="193" spans="2:8" x14ac:dyDescent="0.35">
      <c r="B193" s="92" t="str">
        <f>IFERROR(IF(Loan_Not_Paid*Values_Entered,Payment_Number,""), "")</f>
        <v/>
      </c>
      <c r="C193" s="91" t="str">
        <f>IFERROR(IF(Loan_Not_Paid*Values_Entered,Payment_Date,""), "")</f>
        <v/>
      </c>
      <c r="D193" s="108" t="str">
        <f>IFERROR(IF(Loan_Not_Paid*Values_Entered,Beginning_Balance,""), "")</f>
        <v/>
      </c>
      <c r="E193" s="108" t="str">
        <f>IFERROR(IF(Loan_Not_Paid*Values_Entered,Monthly_Payment,""), "")</f>
        <v/>
      </c>
      <c r="F193" s="108" t="str">
        <f>IFERROR(IF(Loan_Not_Paid*Values_Entered,Principal,""), "")</f>
        <v/>
      </c>
      <c r="G193" s="108" t="str">
        <f>IFERROR(IF(Loan_Not_Paid*Values_Entered,Interest,""), "")</f>
        <v/>
      </c>
      <c r="H193" s="108" t="str">
        <f>IFERROR(IF(Loan_Not_Paid*Values_Entered,Ending_Balance,""), "")</f>
        <v/>
      </c>
    </row>
    <row r="194" spans="2:8" x14ac:dyDescent="0.35">
      <c r="B194" s="92" t="str">
        <f>IFERROR(IF(Loan_Not_Paid*Values_Entered,Payment_Number,""), "")</f>
        <v/>
      </c>
      <c r="C194" s="91" t="str">
        <f>IFERROR(IF(Loan_Not_Paid*Values_Entered,Payment_Date,""), "")</f>
        <v/>
      </c>
      <c r="D194" s="108" t="str">
        <f>IFERROR(IF(Loan_Not_Paid*Values_Entered,Beginning_Balance,""), "")</f>
        <v/>
      </c>
      <c r="E194" s="108" t="str">
        <f>IFERROR(IF(Loan_Not_Paid*Values_Entered,Monthly_Payment,""), "")</f>
        <v/>
      </c>
      <c r="F194" s="108" t="str">
        <f>IFERROR(IF(Loan_Not_Paid*Values_Entered,Principal,""), "")</f>
        <v/>
      </c>
      <c r="G194" s="108" t="str">
        <f>IFERROR(IF(Loan_Not_Paid*Values_Entered,Interest,""), "")</f>
        <v/>
      </c>
      <c r="H194" s="108" t="str">
        <f>IFERROR(IF(Loan_Not_Paid*Values_Entered,Ending_Balance,""), "")</f>
        <v/>
      </c>
    </row>
    <row r="195" spans="2:8" x14ac:dyDescent="0.35">
      <c r="B195" s="92" t="str">
        <f>IFERROR(IF(Loan_Not_Paid*Values_Entered,Payment_Number,""), "")</f>
        <v/>
      </c>
      <c r="C195" s="91" t="str">
        <f>IFERROR(IF(Loan_Not_Paid*Values_Entered,Payment_Date,""), "")</f>
        <v/>
      </c>
      <c r="D195" s="108" t="str">
        <f>IFERROR(IF(Loan_Not_Paid*Values_Entered,Beginning_Balance,""), "")</f>
        <v/>
      </c>
      <c r="E195" s="108" t="str">
        <f>IFERROR(IF(Loan_Not_Paid*Values_Entered,Monthly_Payment,""), "")</f>
        <v/>
      </c>
      <c r="F195" s="108" t="str">
        <f>IFERROR(IF(Loan_Not_Paid*Values_Entered,Principal,""), "")</f>
        <v/>
      </c>
      <c r="G195" s="108" t="str">
        <f>IFERROR(IF(Loan_Not_Paid*Values_Entered,Interest,""), "")</f>
        <v/>
      </c>
      <c r="H195" s="108" t="str">
        <f>IFERROR(IF(Loan_Not_Paid*Values_Entered,Ending_Balance,""), "")</f>
        <v/>
      </c>
    </row>
    <row r="196" spans="2:8" x14ac:dyDescent="0.35">
      <c r="B196" s="92" t="str">
        <f>IFERROR(IF(Loan_Not_Paid*Values_Entered,Payment_Number,""), "")</f>
        <v/>
      </c>
      <c r="C196" s="91" t="str">
        <f>IFERROR(IF(Loan_Not_Paid*Values_Entered,Payment_Date,""), "")</f>
        <v/>
      </c>
      <c r="D196" s="108" t="str">
        <f>IFERROR(IF(Loan_Not_Paid*Values_Entered,Beginning_Balance,""), "")</f>
        <v/>
      </c>
      <c r="E196" s="108" t="str">
        <f>IFERROR(IF(Loan_Not_Paid*Values_Entered,Monthly_Payment,""), "")</f>
        <v/>
      </c>
      <c r="F196" s="108" t="str">
        <f>IFERROR(IF(Loan_Not_Paid*Values_Entered,Principal,""), "")</f>
        <v/>
      </c>
      <c r="G196" s="108" t="str">
        <f>IFERROR(IF(Loan_Not_Paid*Values_Entered,Interest,""), "")</f>
        <v/>
      </c>
      <c r="H196" s="108" t="str">
        <f>IFERROR(IF(Loan_Not_Paid*Values_Entered,Ending_Balance,""), "")</f>
        <v/>
      </c>
    </row>
    <row r="197" spans="2:8" x14ac:dyDescent="0.35">
      <c r="B197" s="92" t="str">
        <f>IFERROR(IF(Loan_Not_Paid*Values_Entered,Payment_Number,""), "")</f>
        <v/>
      </c>
      <c r="C197" s="91" t="str">
        <f>IFERROR(IF(Loan_Not_Paid*Values_Entered,Payment_Date,""), "")</f>
        <v/>
      </c>
      <c r="D197" s="108" t="str">
        <f>IFERROR(IF(Loan_Not_Paid*Values_Entered,Beginning_Balance,""), "")</f>
        <v/>
      </c>
      <c r="E197" s="108" t="str">
        <f>IFERROR(IF(Loan_Not_Paid*Values_Entered,Monthly_Payment,""), "")</f>
        <v/>
      </c>
      <c r="F197" s="108" t="str">
        <f>IFERROR(IF(Loan_Not_Paid*Values_Entered,Principal,""), "")</f>
        <v/>
      </c>
      <c r="G197" s="108" t="str">
        <f>IFERROR(IF(Loan_Not_Paid*Values_Entered,Interest,""), "")</f>
        <v/>
      </c>
      <c r="H197" s="108" t="str">
        <f>IFERROR(IF(Loan_Not_Paid*Values_Entered,Ending_Balance,""), "")</f>
        <v/>
      </c>
    </row>
    <row r="198" spans="2:8" x14ac:dyDescent="0.35">
      <c r="B198" s="92" t="str">
        <f>IFERROR(IF(Loan_Not_Paid*Values_Entered,Payment_Number,""), "")</f>
        <v/>
      </c>
      <c r="C198" s="91" t="str">
        <f>IFERROR(IF(Loan_Not_Paid*Values_Entered,Payment_Date,""), "")</f>
        <v/>
      </c>
      <c r="D198" s="108" t="str">
        <f>IFERROR(IF(Loan_Not_Paid*Values_Entered,Beginning_Balance,""), "")</f>
        <v/>
      </c>
      <c r="E198" s="108" t="str">
        <f>IFERROR(IF(Loan_Not_Paid*Values_Entered,Monthly_Payment,""), "")</f>
        <v/>
      </c>
      <c r="F198" s="108" t="str">
        <f>IFERROR(IF(Loan_Not_Paid*Values_Entered,Principal,""), "")</f>
        <v/>
      </c>
      <c r="G198" s="108" t="str">
        <f>IFERROR(IF(Loan_Not_Paid*Values_Entered,Interest,""), "")</f>
        <v/>
      </c>
      <c r="H198" s="108" t="str">
        <f>IFERROR(IF(Loan_Not_Paid*Values_Entered,Ending_Balance,""), "")</f>
        <v/>
      </c>
    </row>
    <row r="199" spans="2:8" x14ac:dyDescent="0.35">
      <c r="B199" s="92" t="str">
        <f>IFERROR(IF(Loan_Not_Paid*Values_Entered,Payment_Number,""), "")</f>
        <v/>
      </c>
      <c r="C199" s="91" t="str">
        <f>IFERROR(IF(Loan_Not_Paid*Values_Entered,Payment_Date,""), "")</f>
        <v/>
      </c>
      <c r="D199" s="108" t="str">
        <f>IFERROR(IF(Loan_Not_Paid*Values_Entered,Beginning_Balance,""), "")</f>
        <v/>
      </c>
      <c r="E199" s="108" t="str">
        <f>IFERROR(IF(Loan_Not_Paid*Values_Entered,Monthly_Payment,""), "")</f>
        <v/>
      </c>
      <c r="F199" s="108" t="str">
        <f>IFERROR(IF(Loan_Not_Paid*Values_Entered,Principal,""), "")</f>
        <v/>
      </c>
      <c r="G199" s="108" t="str">
        <f>IFERROR(IF(Loan_Not_Paid*Values_Entered,Interest,""), "")</f>
        <v/>
      </c>
      <c r="H199" s="108" t="str">
        <f>IFERROR(IF(Loan_Not_Paid*Values_Entered,Ending_Balance,""), "")</f>
        <v/>
      </c>
    </row>
    <row r="200" spans="2:8" x14ac:dyDescent="0.35">
      <c r="B200" s="92" t="str">
        <f>IFERROR(IF(Loan_Not_Paid*Values_Entered,Payment_Number,""), "")</f>
        <v/>
      </c>
      <c r="C200" s="91" t="str">
        <f>IFERROR(IF(Loan_Not_Paid*Values_Entered,Payment_Date,""), "")</f>
        <v/>
      </c>
      <c r="D200" s="108" t="str">
        <f>IFERROR(IF(Loan_Not_Paid*Values_Entered,Beginning_Balance,""), "")</f>
        <v/>
      </c>
      <c r="E200" s="108" t="str">
        <f>IFERROR(IF(Loan_Not_Paid*Values_Entered,Monthly_Payment,""), "")</f>
        <v/>
      </c>
      <c r="F200" s="108" t="str">
        <f>IFERROR(IF(Loan_Not_Paid*Values_Entered,Principal,""), "")</f>
        <v/>
      </c>
      <c r="G200" s="108" t="str">
        <f>IFERROR(IF(Loan_Not_Paid*Values_Entered,Interest,""), "")</f>
        <v/>
      </c>
      <c r="H200" s="108" t="str">
        <f>IFERROR(IF(Loan_Not_Paid*Values_Entered,Ending_Balance,""), "")</f>
        <v/>
      </c>
    </row>
    <row r="201" spans="2:8" x14ac:dyDescent="0.35">
      <c r="B201" s="92" t="str">
        <f>IFERROR(IF(Loan_Not_Paid*Values_Entered,Payment_Number,""), "")</f>
        <v/>
      </c>
      <c r="C201" s="91" t="str">
        <f>IFERROR(IF(Loan_Not_Paid*Values_Entered,Payment_Date,""), "")</f>
        <v/>
      </c>
      <c r="D201" s="108" t="str">
        <f>IFERROR(IF(Loan_Not_Paid*Values_Entered,Beginning_Balance,""), "")</f>
        <v/>
      </c>
      <c r="E201" s="108" t="str">
        <f>IFERROR(IF(Loan_Not_Paid*Values_Entered,Monthly_Payment,""), "")</f>
        <v/>
      </c>
      <c r="F201" s="108" t="str">
        <f>IFERROR(IF(Loan_Not_Paid*Values_Entered,Principal,""), "")</f>
        <v/>
      </c>
      <c r="G201" s="108" t="str">
        <f>IFERROR(IF(Loan_Not_Paid*Values_Entered,Interest,""), "")</f>
        <v/>
      </c>
      <c r="H201" s="108" t="str">
        <f>IFERROR(IF(Loan_Not_Paid*Values_Entered,Ending_Balance,""), "")</f>
        <v/>
      </c>
    </row>
    <row r="202" spans="2:8" x14ac:dyDescent="0.35">
      <c r="B202" s="92" t="str">
        <f>IFERROR(IF(Loan_Not_Paid*Values_Entered,Payment_Number,""), "")</f>
        <v/>
      </c>
      <c r="C202" s="91" t="str">
        <f>IFERROR(IF(Loan_Not_Paid*Values_Entered,Payment_Date,""), "")</f>
        <v/>
      </c>
      <c r="D202" s="108" t="str">
        <f>IFERROR(IF(Loan_Not_Paid*Values_Entered,Beginning_Balance,""), "")</f>
        <v/>
      </c>
      <c r="E202" s="108" t="str">
        <f>IFERROR(IF(Loan_Not_Paid*Values_Entered,Monthly_Payment,""), "")</f>
        <v/>
      </c>
      <c r="F202" s="108" t="str">
        <f>IFERROR(IF(Loan_Not_Paid*Values_Entered,Principal,""), "")</f>
        <v/>
      </c>
      <c r="G202" s="108" t="str">
        <f>IFERROR(IF(Loan_Not_Paid*Values_Entered,Interest,""), "")</f>
        <v/>
      </c>
      <c r="H202" s="108" t="str">
        <f>IFERROR(IF(Loan_Not_Paid*Values_Entered,Ending_Balance,""), "")</f>
        <v/>
      </c>
    </row>
    <row r="203" spans="2:8" x14ac:dyDescent="0.35">
      <c r="B203" s="92" t="str">
        <f>IFERROR(IF(Loan_Not_Paid*Values_Entered,Payment_Number,""), "")</f>
        <v/>
      </c>
      <c r="C203" s="91" t="str">
        <f>IFERROR(IF(Loan_Not_Paid*Values_Entered,Payment_Date,""), "")</f>
        <v/>
      </c>
      <c r="D203" s="108" t="str">
        <f>IFERROR(IF(Loan_Not_Paid*Values_Entered,Beginning_Balance,""), "")</f>
        <v/>
      </c>
      <c r="E203" s="108" t="str">
        <f>IFERROR(IF(Loan_Not_Paid*Values_Entered,Monthly_Payment,""), "")</f>
        <v/>
      </c>
      <c r="F203" s="108" t="str">
        <f>IFERROR(IF(Loan_Not_Paid*Values_Entered,Principal,""), "")</f>
        <v/>
      </c>
      <c r="G203" s="108" t="str">
        <f>IFERROR(IF(Loan_Not_Paid*Values_Entered,Interest,""), "")</f>
        <v/>
      </c>
      <c r="H203" s="108" t="str">
        <f>IFERROR(IF(Loan_Not_Paid*Values_Entered,Ending_Balance,""), "")</f>
        <v/>
      </c>
    </row>
    <row r="204" spans="2:8" x14ac:dyDescent="0.35">
      <c r="B204" s="92" t="str">
        <f>IFERROR(IF(Loan_Not_Paid*Values_Entered,Payment_Number,""), "")</f>
        <v/>
      </c>
      <c r="C204" s="91" t="str">
        <f>IFERROR(IF(Loan_Not_Paid*Values_Entered,Payment_Date,""), "")</f>
        <v/>
      </c>
      <c r="D204" s="108" t="str">
        <f>IFERROR(IF(Loan_Not_Paid*Values_Entered,Beginning_Balance,""), "")</f>
        <v/>
      </c>
      <c r="E204" s="108" t="str">
        <f>IFERROR(IF(Loan_Not_Paid*Values_Entered,Monthly_Payment,""), "")</f>
        <v/>
      </c>
      <c r="F204" s="108" t="str">
        <f>IFERROR(IF(Loan_Not_Paid*Values_Entered,Principal,""), "")</f>
        <v/>
      </c>
      <c r="G204" s="108" t="str">
        <f>IFERROR(IF(Loan_Not_Paid*Values_Entered,Interest,""), "")</f>
        <v/>
      </c>
      <c r="H204" s="108" t="str">
        <f>IFERROR(IF(Loan_Not_Paid*Values_Entered,Ending_Balance,""), "")</f>
        <v/>
      </c>
    </row>
    <row r="205" spans="2:8" x14ac:dyDescent="0.35">
      <c r="B205" s="92" t="str">
        <f>IFERROR(IF(Loan_Not_Paid*Values_Entered,Payment_Number,""), "")</f>
        <v/>
      </c>
      <c r="C205" s="91" t="str">
        <f>IFERROR(IF(Loan_Not_Paid*Values_Entered,Payment_Date,""), "")</f>
        <v/>
      </c>
      <c r="D205" s="108" t="str">
        <f>IFERROR(IF(Loan_Not_Paid*Values_Entered,Beginning_Balance,""), "")</f>
        <v/>
      </c>
      <c r="E205" s="108" t="str">
        <f>IFERROR(IF(Loan_Not_Paid*Values_Entered,Monthly_Payment,""), "")</f>
        <v/>
      </c>
      <c r="F205" s="108" t="str">
        <f>IFERROR(IF(Loan_Not_Paid*Values_Entered,Principal,""), "")</f>
        <v/>
      </c>
      <c r="G205" s="108" t="str">
        <f>IFERROR(IF(Loan_Not_Paid*Values_Entered,Interest,""), "")</f>
        <v/>
      </c>
      <c r="H205" s="108" t="str">
        <f>IFERROR(IF(Loan_Not_Paid*Values_Entered,Ending_Balance,""), "")</f>
        <v/>
      </c>
    </row>
    <row r="206" spans="2:8" x14ac:dyDescent="0.35">
      <c r="B206" s="92" t="str">
        <f>IFERROR(IF(Loan_Not_Paid*Values_Entered,Payment_Number,""), "")</f>
        <v/>
      </c>
      <c r="C206" s="91" t="str">
        <f>IFERROR(IF(Loan_Not_Paid*Values_Entered,Payment_Date,""), "")</f>
        <v/>
      </c>
      <c r="D206" s="108" t="str">
        <f>IFERROR(IF(Loan_Not_Paid*Values_Entered,Beginning_Balance,""), "")</f>
        <v/>
      </c>
      <c r="E206" s="108" t="str">
        <f>IFERROR(IF(Loan_Not_Paid*Values_Entered,Monthly_Payment,""), "")</f>
        <v/>
      </c>
      <c r="F206" s="108" t="str">
        <f>IFERROR(IF(Loan_Not_Paid*Values_Entered,Principal,""), "")</f>
        <v/>
      </c>
      <c r="G206" s="108" t="str">
        <f>IFERROR(IF(Loan_Not_Paid*Values_Entered,Interest,""), "")</f>
        <v/>
      </c>
      <c r="H206" s="108" t="str">
        <f>IFERROR(IF(Loan_Not_Paid*Values_Entered,Ending_Balance,""), "")</f>
        <v/>
      </c>
    </row>
    <row r="207" spans="2:8" x14ac:dyDescent="0.35">
      <c r="B207" s="92" t="str">
        <f>IFERROR(IF(Loan_Not_Paid*Values_Entered,Payment_Number,""), "")</f>
        <v/>
      </c>
      <c r="C207" s="91" t="str">
        <f>IFERROR(IF(Loan_Not_Paid*Values_Entered,Payment_Date,""), "")</f>
        <v/>
      </c>
      <c r="D207" s="108" t="str">
        <f>IFERROR(IF(Loan_Not_Paid*Values_Entered,Beginning_Balance,""), "")</f>
        <v/>
      </c>
      <c r="E207" s="108" t="str">
        <f>IFERROR(IF(Loan_Not_Paid*Values_Entered,Monthly_Payment,""), "")</f>
        <v/>
      </c>
      <c r="F207" s="108" t="str">
        <f>IFERROR(IF(Loan_Not_Paid*Values_Entered,Principal,""), "")</f>
        <v/>
      </c>
      <c r="G207" s="108" t="str">
        <f>IFERROR(IF(Loan_Not_Paid*Values_Entered,Interest,""), "")</f>
        <v/>
      </c>
      <c r="H207" s="108" t="str">
        <f>IFERROR(IF(Loan_Not_Paid*Values_Entered,Ending_Balance,""), "")</f>
        <v/>
      </c>
    </row>
    <row r="208" spans="2:8" x14ac:dyDescent="0.35">
      <c r="B208" s="92" t="str">
        <f>IFERROR(IF(Loan_Not_Paid*Values_Entered,Payment_Number,""), "")</f>
        <v/>
      </c>
      <c r="C208" s="91" t="str">
        <f>IFERROR(IF(Loan_Not_Paid*Values_Entered,Payment_Date,""), "")</f>
        <v/>
      </c>
      <c r="D208" s="108" t="str">
        <f>IFERROR(IF(Loan_Not_Paid*Values_Entered,Beginning_Balance,""), "")</f>
        <v/>
      </c>
      <c r="E208" s="108" t="str">
        <f>IFERROR(IF(Loan_Not_Paid*Values_Entered,Monthly_Payment,""), "")</f>
        <v/>
      </c>
      <c r="F208" s="108" t="str">
        <f>IFERROR(IF(Loan_Not_Paid*Values_Entered,Principal,""), "")</f>
        <v/>
      </c>
      <c r="G208" s="108" t="str">
        <f>IFERROR(IF(Loan_Not_Paid*Values_Entered,Interest,""), "")</f>
        <v/>
      </c>
      <c r="H208" s="108" t="str">
        <f>IFERROR(IF(Loan_Not_Paid*Values_Entered,Ending_Balance,""), "")</f>
        <v/>
      </c>
    </row>
    <row r="209" spans="2:8" x14ac:dyDescent="0.35">
      <c r="B209" s="92" t="str">
        <f>IFERROR(IF(Loan_Not_Paid*Values_Entered,Payment_Number,""), "")</f>
        <v/>
      </c>
      <c r="C209" s="91" t="str">
        <f>IFERROR(IF(Loan_Not_Paid*Values_Entered,Payment_Date,""), "")</f>
        <v/>
      </c>
      <c r="D209" s="108" t="str">
        <f>IFERROR(IF(Loan_Not_Paid*Values_Entered,Beginning_Balance,""), "")</f>
        <v/>
      </c>
      <c r="E209" s="108" t="str">
        <f>IFERROR(IF(Loan_Not_Paid*Values_Entered,Monthly_Payment,""), "")</f>
        <v/>
      </c>
      <c r="F209" s="108" t="str">
        <f>IFERROR(IF(Loan_Not_Paid*Values_Entered,Principal,""), "")</f>
        <v/>
      </c>
      <c r="G209" s="108" t="str">
        <f>IFERROR(IF(Loan_Not_Paid*Values_Entered,Interest,""), "")</f>
        <v/>
      </c>
      <c r="H209" s="108" t="str">
        <f>IFERROR(IF(Loan_Not_Paid*Values_Entered,Ending_Balance,""), "")</f>
        <v/>
      </c>
    </row>
    <row r="210" spans="2:8" x14ac:dyDescent="0.35">
      <c r="B210" s="92" t="str">
        <f>IFERROR(IF(Loan_Not_Paid*Values_Entered,Payment_Number,""), "")</f>
        <v/>
      </c>
      <c r="C210" s="91" t="str">
        <f>IFERROR(IF(Loan_Not_Paid*Values_Entered,Payment_Date,""), "")</f>
        <v/>
      </c>
      <c r="D210" s="108" t="str">
        <f>IFERROR(IF(Loan_Not_Paid*Values_Entered,Beginning_Balance,""), "")</f>
        <v/>
      </c>
      <c r="E210" s="108" t="str">
        <f>IFERROR(IF(Loan_Not_Paid*Values_Entered,Monthly_Payment,""), "")</f>
        <v/>
      </c>
      <c r="F210" s="108" t="str">
        <f>IFERROR(IF(Loan_Not_Paid*Values_Entered,Principal,""), "")</f>
        <v/>
      </c>
      <c r="G210" s="108" t="str">
        <f>IFERROR(IF(Loan_Not_Paid*Values_Entered,Interest,""), "")</f>
        <v/>
      </c>
      <c r="H210" s="108" t="str">
        <f>IFERROR(IF(Loan_Not_Paid*Values_Entered,Ending_Balance,""), "")</f>
        <v/>
      </c>
    </row>
    <row r="211" spans="2:8" x14ac:dyDescent="0.35">
      <c r="B211" s="92" t="str">
        <f>IFERROR(IF(Loan_Not_Paid*Values_Entered,Payment_Number,""), "")</f>
        <v/>
      </c>
      <c r="C211" s="91" t="str">
        <f>IFERROR(IF(Loan_Not_Paid*Values_Entered,Payment_Date,""), "")</f>
        <v/>
      </c>
      <c r="D211" s="108" t="str">
        <f>IFERROR(IF(Loan_Not_Paid*Values_Entered,Beginning_Balance,""), "")</f>
        <v/>
      </c>
      <c r="E211" s="108" t="str">
        <f>IFERROR(IF(Loan_Not_Paid*Values_Entered,Monthly_Payment,""), "")</f>
        <v/>
      </c>
      <c r="F211" s="108" t="str">
        <f>IFERROR(IF(Loan_Not_Paid*Values_Entered,Principal,""), "")</f>
        <v/>
      </c>
      <c r="G211" s="108" t="str">
        <f>IFERROR(IF(Loan_Not_Paid*Values_Entered,Interest,""), "")</f>
        <v/>
      </c>
      <c r="H211" s="108" t="str">
        <f>IFERROR(IF(Loan_Not_Paid*Values_Entered,Ending_Balance,""), "")</f>
        <v/>
      </c>
    </row>
    <row r="212" spans="2:8" x14ac:dyDescent="0.35">
      <c r="B212" s="92" t="str">
        <f>IFERROR(IF(Loan_Not_Paid*Values_Entered,Payment_Number,""), "")</f>
        <v/>
      </c>
      <c r="C212" s="91" t="str">
        <f>IFERROR(IF(Loan_Not_Paid*Values_Entered,Payment_Date,""), "")</f>
        <v/>
      </c>
      <c r="D212" s="108" t="str">
        <f>IFERROR(IF(Loan_Not_Paid*Values_Entered,Beginning_Balance,""), "")</f>
        <v/>
      </c>
      <c r="E212" s="108" t="str">
        <f>IFERROR(IF(Loan_Not_Paid*Values_Entered,Monthly_Payment,""), "")</f>
        <v/>
      </c>
      <c r="F212" s="108" t="str">
        <f>IFERROR(IF(Loan_Not_Paid*Values_Entered,Principal,""), "")</f>
        <v/>
      </c>
      <c r="G212" s="108" t="str">
        <f>IFERROR(IF(Loan_Not_Paid*Values_Entered,Interest,""), "")</f>
        <v/>
      </c>
      <c r="H212" s="108" t="str">
        <f>IFERROR(IF(Loan_Not_Paid*Values_Entered,Ending_Balance,""), "")</f>
        <v/>
      </c>
    </row>
    <row r="213" spans="2:8" x14ac:dyDescent="0.35">
      <c r="B213" s="92" t="str">
        <f>IFERROR(IF(Loan_Not_Paid*Values_Entered,Payment_Number,""), "")</f>
        <v/>
      </c>
      <c r="C213" s="91" t="str">
        <f>IFERROR(IF(Loan_Not_Paid*Values_Entered,Payment_Date,""), "")</f>
        <v/>
      </c>
      <c r="D213" s="108" t="str">
        <f>IFERROR(IF(Loan_Not_Paid*Values_Entered,Beginning_Balance,""), "")</f>
        <v/>
      </c>
      <c r="E213" s="108" t="str">
        <f>IFERROR(IF(Loan_Not_Paid*Values_Entered,Monthly_Payment,""), "")</f>
        <v/>
      </c>
      <c r="F213" s="108" t="str">
        <f>IFERROR(IF(Loan_Not_Paid*Values_Entered,Principal,""), "")</f>
        <v/>
      </c>
      <c r="G213" s="108" t="str">
        <f>IFERROR(IF(Loan_Not_Paid*Values_Entered,Interest,""), "")</f>
        <v/>
      </c>
      <c r="H213" s="108" t="str">
        <f>IFERROR(IF(Loan_Not_Paid*Values_Entered,Ending_Balance,""), "")</f>
        <v/>
      </c>
    </row>
    <row r="214" spans="2:8" x14ac:dyDescent="0.35">
      <c r="B214" s="92" t="str">
        <f>IFERROR(IF(Loan_Not_Paid*Values_Entered,Payment_Number,""), "")</f>
        <v/>
      </c>
      <c r="C214" s="91" t="str">
        <f>IFERROR(IF(Loan_Not_Paid*Values_Entered,Payment_Date,""), "")</f>
        <v/>
      </c>
      <c r="D214" s="108" t="str">
        <f>IFERROR(IF(Loan_Not_Paid*Values_Entered,Beginning_Balance,""), "")</f>
        <v/>
      </c>
      <c r="E214" s="108" t="str">
        <f>IFERROR(IF(Loan_Not_Paid*Values_Entered,Monthly_Payment,""), "")</f>
        <v/>
      </c>
      <c r="F214" s="108" t="str">
        <f>IFERROR(IF(Loan_Not_Paid*Values_Entered,Principal,""), "")</f>
        <v/>
      </c>
      <c r="G214" s="108" t="str">
        <f>IFERROR(IF(Loan_Not_Paid*Values_Entered,Interest,""), "")</f>
        <v/>
      </c>
      <c r="H214" s="108" t="str">
        <f>IFERROR(IF(Loan_Not_Paid*Values_Entered,Ending_Balance,""), "")</f>
        <v/>
      </c>
    </row>
    <row r="215" spans="2:8" x14ac:dyDescent="0.35">
      <c r="B215" s="92" t="str">
        <f>IFERROR(IF(Loan_Not_Paid*Values_Entered,Payment_Number,""), "")</f>
        <v/>
      </c>
      <c r="C215" s="91" t="str">
        <f>IFERROR(IF(Loan_Not_Paid*Values_Entered,Payment_Date,""), "")</f>
        <v/>
      </c>
      <c r="D215" s="108" t="str">
        <f>IFERROR(IF(Loan_Not_Paid*Values_Entered,Beginning_Balance,""), "")</f>
        <v/>
      </c>
      <c r="E215" s="108" t="str">
        <f>IFERROR(IF(Loan_Not_Paid*Values_Entered,Monthly_Payment,""), "")</f>
        <v/>
      </c>
      <c r="F215" s="108" t="str">
        <f>IFERROR(IF(Loan_Not_Paid*Values_Entered,Principal,""), "")</f>
        <v/>
      </c>
      <c r="G215" s="108" t="str">
        <f>IFERROR(IF(Loan_Not_Paid*Values_Entered,Interest,""), "")</f>
        <v/>
      </c>
      <c r="H215" s="108" t="str">
        <f>IFERROR(IF(Loan_Not_Paid*Values_Entered,Ending_Balance,""), "")</f>
        <v/>
      </c>
    </row>
    <row r="216" spans="2:8" x14ac:dyDescent="0.35">
      <c r="B216" s="92" t="str">
        <f>IFERROR(IF(Loan_Not_Paid*Values_Entered,Payment_Number,""), "")</f>
        <v/>
      </c>
      <c r="C216" s="91" t="str">
        <f>IFERROR(IF(Loan_Not_Paid*Values_Entered,Payment_Date,""), "")</f>
        <v/>
      </c>
      <c r="D216" s="108" t="str">
        <f>IFERROR(IF(Loan_Not_Paid*Values_Entered,Beginning_Balance,""), "")</f>
        <v/>
      </c>
      <c r="E216" s="108" t="str">
        <f>IFERROR(IF(Loan_Not_Paid*Values_Entered,Monthly_Payment,""), "")</f>
        <v/>
      </c>
      <c r="F216" s="108" t="str">
        <f>IFERROR(IF(Loan_Not_Paid*Values_Entered,Principal,""), "")</f>
        <v/>
      </c>
      <c r="G216" s="108" t="str">
        <f>IFERROR(IF(Loan_Not_Paid*Values_Entered,Interest,""), "")</f>
        <v/>
      </c>
      <c r="H216" s="108" t="str">
        <f>IFERROR(IF(Loan_Not_Paid*Values_Entered,Ending_Balance,""), "")</f>
        <v/>
      </c>
    </row>
    <row r="217" spans="2:8" x14ac:dyDescent="0.35">
      <c r="B217" s="92" t="str">
        <f>IFERROR(IF(Loan_Not_Paid*Values_Entered,Payment_Number,""), "")</f>
        <v/>
      </c>
      <c r="C217" s="91" t="str">
        <f>IFERROR(IF(Loan_Not_Paid*Values_Entered,Payment_Date,""), "")</f>
        <v/>
      </c>
      <c r="D217" s="108" t="str">
        <f>IFERROR(IF(Loan_Not_Paid*Values_Entered,Beginning_Balance,""), "")</f>
        <v/>
      </c>
      <c r="E217" s="108" t="str">
        <f>IFERROR(IF(Loan_Not_Paid*Values_Entered,Monthly_Payment,""), "")</f>
        <v/>
      </c>
      <c r="F217" s="108" t="str">
        <f>IFERROR(IF(Loan_Not_Paid*Values_Entered,Principal,""), "")</f>
        <v/>
      </c>
      <c r="G217" s="108" t="str">
        <f>IFERROR(IF(Loan_Not_Paid*Values_Entered,Interest,""), "")</f>
        <v/>
      </c>
      <c r="H217" s="108" t="str">
        <f>IFERROR(IF(Loan_Not_Paid*Values_Entered,Ending_Balance,""), "")</f>
        <v/>
      </c>
    </row>
    <row r="218" spans="2:8" x14ac:dyDescent="0.35">
      <c r="B218" s="92" t="str">
        <f>IFERROR(IF(Loan_Not_Paid*Values_Entered,Payment_Number,""), "")</f>
        <v/>
      </c>
      <c r="C218" s="91" t="str">
        <f>IFERROR(IF(Loan_Not_Paid*Values_Entered,Payment_Date,""), "")</f>
        <v/>
      </c>
      <c r="D218" s="108" t="str">
        <f>IFERROR(IF(Loan_Not_Paid*Values_Entered,Beginning_Balance,""), "")</f>
        <v/>
      </c>
      <c r="E218" s="108" t="str">
        <f>IFERROR(IF(Loan_Not_Paid*Values_Entered,Monthly_Payment,""), "")</f>
        <v/>
      </c>
      <c r="F218" s="108" t="str">
        <f>IFERROR(IF(Loan_Not_Paid*Values_Entered,Principal,""), "")</f>
        <v/>
      </c>
      <c r="G218" s="108" t="str">
        <f>IFERROR(IF(Loan_Not_Paid*Values_Entered,Interest,""), "")</f>
        <v/>
      </c>
      <c r="H218" s="108" t="str">
        <f>IFERROR(IF(Loan_Not_Paid*Values_Entered,Ending_Balance,""), "")</f>
        <v/>
      </c>
    </row>
    <row r="219" spans="2:8" x14ac:dyDescent="0.35">
      <c r="B219" s="92" t="str">
        <f>IFERROR(IF(Loan_Not_Paid*Values_Entered,Payment_Number,""), "")</f>
        <v/>
      </c>
      <c r="C219" s="91" t="str">
        <f>IFERROR(IF(Loan_Not_Paid*Values_Entered,Payment_Date,""), "")</f>
        <v/>
      </c>
      <c r="D219" s="108" t="str">
        <f>IFERROR(IF(Loan_Not_Paid*Values_Entered,Beginning_Balance,""), "")</f>
        <v/>
      </c>
      <c r="E219" s="108" t="str">
        <f>IFERROR(IF(Loan_Not_Paid*Values_Entered,Monthly_Payment,""), "")</f>
        <v/>
      </c>
      <c r="F219" s="108" t="str">
        <f>IFERROR(IF(Loan_Not_Paid*Values_Entered,Principal,""), "")</f>
        <v/>
      </c>
      <c r="G219" s="108" t="str">
        <f>IFERROR(IF(Loan_Not_Paid*Values_Entered,Interest,""), "")</f>
        <v/>
      </c>
      <c r="H219" s="108" t="str">
        <f>IFERROR(IF(Loan_Not_Paid*Values_Entered,Ending_Balance,""), "")</f>
        <v/>
      </c>
    </row>
    <row r="220" spans="2:8" x14ac:dyDescent="0.35">
      <c r="B220" s="92" t="str">
        <f>IFERROR(IF(Loan_Not_Paid*Values_Entered,Payment_Number,""), "")</f>
        <v/>
      </c>
      <c r="C220" s="91" t="str">
        <f>IFERROR(IF(Loan_Not_Paid*Values_Entered,Payment_Date,""), "")</f>
        <v/>
      </c>
      <c r="D220" s="108" t="str">
        <f>IFERROR(IF(Loan_Not_Paid*Values_Entered,Beginning_Balance,""), "")</f>
        <v/>
      </c>
      <c r="E220" s="108" t="str">
        <f>IFERROR(IF(Loan_Not_Paid*Values_Entered,Monthly_Payment,""), "")</f>
        <v/>
      </c>
      <c r="F220" s="108" t="str">
        <f>IFERROR(IF(Loan_Not_Paid*Values_Entered,Principal,""), "")</f>
        <v/>
      </c>
      <c r="G220" s="108" t="str">
        <f>IFERROR(IF(Loan_Not_Paid*Values_Entered,Interest,""), "")</f>
        <v/>
      </c>
      <c r="H220" s="108" t="str">
        <f>IFERROR(IF(Loan_Not_Paid*Values_Entered,Ending_Balance,""), "")</f>
        <v/>
      </c>
    </row>
    <row r="221" spans="2:8" x14ac:dyDescent="0.35">
      <c r="B221" s="92" t="str">
        <f>IFERROR(IF(Loan_Not_Paid*Values_Entered,Payment_Number,""), "")</f>
        <v/>
      </c>
      <c r="C221" s="91" t="str">
        <f>IFERROR(IF(Loan_Not_Paid*Values_Entered,Payment_Date,""), "")</f>
        <v/>
      </c>
      <c r="D221" s="108" t="str">
        <f>IFERROR(IF(Loan_Not_Paid*Values_Entered,Beginning_Balance,""), "")</f>
        <v/>
      </c>
      <c r="E221" s="108" t="str">
        <f>IFERROR(IF(Loan_Not_Paid*Values_Entered,Monthly_Payment,""), "")</f>
        <v/>
      </c>
      <c r="F221" s="108" t="str">
        <f>IFERROR(IF(Loan_Not_Paid*Values_Entered,Principal,""), "")</f>
        <v/>
      </c>
      <c r="G221" s="108" t="str">
        <f>IFERROR(IF(Loan_Not_Paid*Values_Entered,Interest,""), "")</f>
        <v/>
      </c>
      <c r="H221" s="108" t="str">
        <f>IFERROR(IF(Loan_Not_Paid*Values_Entered,Ending_Balance,""), "")</f>
        <v/>
      </c>
    </row>
    <row r="222" spans="2:8" x14ac:dyDescent="0.35">
      <c r="B222" s="92" t="str">
        <f>IFERROR(IF(Loan_Not_Paid*Values_Entered,Payment_Number,""), "")</f>
        <v/>
      </c>
      <c r="C222" s="91" t="str">
        <f>IFERROR(IF(Loan_Not_Paid*Values_Entered,Payment_Date,""), "")</f>
        <v/>
      </c>
      <c r="D222" s="108" t="str">
        <f>IFERROR(IF(Loan_Not_Paid*Values_Entered,Beginning_Balance,""), "")</f>
        <v/>
      </c>
      <c r="E222" s="108" t="str">
        <f>IFERROR(IF(Loan_Not_Paid*Values_Entered,Monthly_Payment,""), "")</f>
        <v/>
      </c>
      <c r="F222" s="108" t="str">
        <f>IFERROR(IF(Loan_Not_Paid*Values_Entered,Principal,""), "")</f>
        <v/>
      </c>
      <c r="G222" s="108" t="str">
        <f>IFERROR(IF(Loan_Not_Paid*Values_Entered,Interest,""), "")</f>
        <v/>
      </c>
      <c r="H222" s="108" t="str">
        <f>IFERROR(IF(Loan_Not_Paid*Values_Entered,Ending_Balance,""), "")</f>
        <v/>
      </c>
    </row>
    <row r="223" spans="2:8" x14ac:dyDescent="0.35">
      <c r="B223" s="92" t="str">
        <f>IFERROR(IF(Loan_Not_Paid*Values_Entered,Payment_Number,""), "")</f>
        <v/>
      </c>
      <c r="C223" s="91" t="str">
        <f>IFERROR(IF(Loan_Not_Paid*Values_Entered,Payment_Date,""), "")</f>
        <v/>
      </c>
      <c r="D223" s="108" t="str">
        <f>IFERROR(IF(Loan_Not_Paid*Values_Entered,Beginning_Balance,""), "")</f>
        <v/>
      </c>
      <c r="E223" s="108" t="str">
        <f>IFERROR(IF(Loan_Not_Paid*Values_Entered,Monthly_Payment,""), "")</f>
        <v/>
      </c>
      <c r="F223" s="108" t="str">
        <f>IFERROR(IF(Loan_Not_Paid*Values_Entered,Principal,""), "")</f>
        <v/>
      </c>
      <c r="G223" s="108" t="str">
        <f>IFERROR(IF(Loan_Not_Paid*Values_Entered,Interest,""), "")</f>
        <v/>
      </c>
      <c r="H223" s="108" t="str">
        <f>IFERROR(IF(Loan_Not_Paid*Values_Entered,Ending_Balance,""), "")</f>
        <v/>
      </c>
    </row>
    <row r="224" spans="2:8" x14ac:dyDescent="0.35">
      <c r="B224" s="92" t="str">
        <f>IFERROR(IF(Loan_Not_Paid*Values_Entered,Payment_Number,""), "")</f>
        <v/>
      </c>
      <c r="C224" s="91" t="str">
        <f>IFERROR(IF(Loan_Not_Paid*Values_Entered,Payment_Date,""), "")</f>
        <v/>
      </c>
      <c r="D224" s="108" t="str">
        <f>IFERROR(IF(Loan_Not_Paid*Values_Entered,Beginning_Balance,""), "")</f>
        <v/>
      </c>
      <c r="E224" s="108" t="str">
        <f>IFERROR(IF(Loan_Not_Paid*Values_Entered,Monthly_Payment,""), "")</f>
        <v/>
      </c>
      <c r="F224" s="108" t="str">
        <f>IFERROR(IF(Loan_Not_Paid*Values_Entered,Principal,""), "")</f>
        <v/>
      </c>
      <c r="G224" s="108" t="str">
        <f>IFERROR(IF(Loan_Not_Paid*Values_Entered,Interest,""), "")</f>
        <v/>
      </c>
      <c r="H224" s="108" t="str">
        <f>IFERROR(IF(Loan_Not_Paid*Values_Entered,Ending_Balance,""), "")</f>
        <v/>
      </c>
    </row>
    <row r="225" spans="2:8" x14ac:dyDescent="0.35">
      <c r="B225" s="92" t="str">
        <f>IFERROR(IF(Loan_Not_Paid*Values_Entered,Payment_Number,""), "")</f>
        <v/>
      </c>
      <c r="C225" s="91" t="str">
        <f>IFERROR(IF(Loan_Not_Paid*Values_Entered,Payment_Date,""), "")</f>
        <v/>
      </c>
      <c r="D225" s="108" t="str">
        <f>IFERROR(IF(Loan_Not_Paid*Values_Entered,Beginning_Balance,""), "")</f>
        <v/>
      </c>
      <c r="E225" s="108" t="str">
        <f>IFERROR(IF(Loan_Not_Paid*Values_Entered,Monthly_Payment,""), "")</f>
        <v/>
      </c>
      <c r="F225" s="108" t="str">
        <f>IFERROR(IF(Loan_Not_Paid*Values_Entered,Principal,""), "")</f>
        <v/>
      </c>
      <c r="G225" s="108" t="str">
        <f>IFERROR(IF(Loan_Not_Paid*Values_Entered,Interest,""), "")</f>
        <v/>
      </c>
      <c r="H225" s="108" t="str">
        <f>IFERROR(IF(Loan_Not_Paid*Values_Entered,Ending_Balance,""), "")</f>
        <v/>
      </c>
    </row>
    <row r="226" spans="2:8" x14ac:dyDescent="0.35">
      <c r="B226" s="92" t="str">
        <f>IFERROR(IF(Loan_Not_Paid*Values_Entered,Payment_Number,""), "")</f>
        <v/>
      </c>
      <c r="C226" s="91" t="str">
        <f>IFERROR(IF(Loan_Not_Paid*Values_Entered,Payment_Date,""), "")</f>
        <v/>
      </c>
      <c r="D226" s="108" t="str">
        <f>IFERROR(IF(Loan_Not_Paid*Values_Entered,Beginning_Balance,""), "")</f>
        <v/>
      </c>
      <c r="E226" s="108" t="str">
        <f>IFERROR(IF(Loan_Not_Paid*Values_Entered,Monthly_Payment,""), "")</f>
        <v/>
      </c>
      <c r="F226" s="108" t="str">
        <f>IFERROR(IF(Loan_Not_Paid*Values_Entered,Principal,""), "")</f>
        <v/>
      </c>
      <c r="G226" s="108" t="str">
        <f>IFERROR(IF(Loan_Not_Paid*Values_Entered,Interest,""), "")</f>
        <v/>
      </c>
      <c r="H226" s="108" t="str">
        <f>IFERROR(IF(Loan_Not_Paid*Values_Entered,Ending_Balance,""), "")</f>
        <v/>
      </c>
    </row>
    <row r="227" spans="2:8" x14ac:dyDescent="0.35">
      <c r="B227" s="92" t="str">
        <f>IFERROR(IF(Loan_Not_Paid*Values_Entered,Payment_Number,""), "")</f>
        <v/>
      </c>
      <c r="C227" s="91" t="str">
        <f>IFERROR(IF(Loan_Not_Paid*Values_Entered,Payment_Date,""), "")</f>
        <v/>
      </c>
      <c r="D227" s="108" t="str">
        <f>IFERROR(IF(Loan_Not_Paid*Values_Entered,Beginning_Balance,""), "")</f>
        <v/>
      </c>
      <c r="E227" s="108" t="str">
        <f>IFERROR(IF(Loan_Not_Paid*Values_Entered,Monthly_Payment,""), "")</f>
        <v/>
      </c>
      <c r="F227" s="108" t="str">
        <f>IFERROR(IF(Loan_Not_Paid*Values_Entered,Principal,""), "")</f>
        <v/>
      </c>
      <c r="G227" s="108" t="str">
        <f>IFERROR(IF(Loan_Not_Paid*Values_Entered,Interest,""), "")</f>
        <v/>
      </c>
      <c r="H227" s="108" t="str">
        <f>IFERROR(IF(Loan_Not_Paid*Values_Entered,Ending_Balance,""), "")</f>
        <v/>
      </c>
    </row>
    <row r="228" spans="2:8" x14ac:dyDescent="0.35">
      <c r="B228" s="92" t="str">
        <f>IFERROR(IF(Loan_Not_Paid*Values_Entered,Payment_Number,""), "")</f>
        <v/>
      </c>
      <c r="C228" s="91" t="str">
        <f>IFERROR(IF(Loan_Not_Paid*Values_Entered,Payment_Date,""), "")</f>
        <v/>
      </c>
      <c r="D228" s="108" t="str">
        <f>IFERROR(IF(Loan_Not_Paid*Values_Entered,Beginning_Balance,""), "")</f>
        <v/>
      </c>
      <c r="E228" s="108" t="str">
        <f>IFERROR(IF(Loan_Not_Paid*Values_Entered,Monthly_Payment,""), "")</f>
        <v/>
      </c>
      <c r="F228" s="108" t="str">
        <f>IFERROR(IF(Loan_Not_Paid*Values_Entered,Principal,""), "")</f>
        <v/>
      </c>
      <c r="G228" s="108" t="str">
        <f>IFERROR(IF(Loan_Not_Paid*Values_Entered,Interest,""), "")</f>
        <v/>
      </c>
      <c r="H228" s="108" t="str">
        <f>IFERROR(IF(Loan_Not_Paid*Values_Entered,Ending_Balance,""), "")</f>
        <v/>
      </c>
    </row>
    <row r="229" spans="2:8" x14ac:dyDescent="0.35">
      <c r="B229" s="92" t="str">
        <f>IFERROR(IF(Loan_Not_Paid*Values_Entered,Payment_Number,""), "")</f>
        <v/>
      </c>
      <c r="C229" s="91" t="str">
        <f>IFERROR(IF(Loan_Not_Paid*Values_Entered,Payment_Date,""), "")</f>
        <v/>
      </c>
      <c r="D229" s="108" t="str">
        <f>IFERROR(IF(Loan_Not_Paid*Values_Entered,Beginning_Balance,""), "")</f>
        <v/>
      </c>
      <c r="E229" s="108" t="str">
        <f>IFERROR(IF(Loan_Not_Paid*Values_Entered,Monthly_Payment,""), "")</f>
        <v/>
      </c>
      <c r="F229" s="108" t="str">
        <f>IFERROR(IF(Loan_Not_Paid*Values_Entered,Principal,""), "")</f>
        <v/>
      </c>
      <c r="G229" s="108" t="str">
        <f>IFERROR(IF(Loan_Not_Paid*Values_Entered,Interest,""), "")</f>
        <v/>
      </c>
      <c r="H229" s="108" t="str">
        <f>IFERROR(IF(Loan_Not_Paid*Values_Entered,Ending_Balance,""), "")</f>
        <v/>
      </c>
    </row>
    <row r="230" spans="2:8" x14ac:dyDescent="0.35">
      <c r="B230" s="92" t="str">
        <f>IFERROR(IF(Loan_Not_Paid*Values_Entered,Payment_Number,""), "")</f>
        <v/>
      </c>
      <c r="C230" s="91" t="str">
        <f>IFERROR(IF(Loan_Not_Paid*Values_Entered,Payment_Date,""), "")</f>
        <v/>
      </c>
      <c r="D230" s="108" t="str">
        <f>IFERROR(IF(Loan_Not_Paid*Values_Entered,Beginning_Balance,""), "")</f>
        <v/>
      </c>
      <c r="E230" s="108" t="str">
        <f>IFERROR(IF(Loan_Not_Paid*Values_Entered,Monthly_Payment,""), "")</f>
        <v/>
      </c>
      <c r="F230" s="108" t="str">
        <f>IFERROR(IF(Loan_Not_Paid*Values_Entered,Principal,""), "")</f>
        <v/>
      </c>
      <c r="G230" s="108" t="str">
        <f>IFERROR(IF(Loan_Not_Paid*Values_Entered,Interest,""), "")</f>
        <v/>
      </c>
      <c r="H230" s="108" t="str">
        <f>IFERROR(IF(Loan_Not_Paid*Values_Entered,Ending_Balance,""), "")</f>
        <v/>
      </c>
    </row>
    <row r="231" spans="2:8" x14ac:dyDescent="0.35">
      <c r="B231" s="92" t="str">
        <f>IFERROR(IF(Loan_Not_Paid*Values_Entered,Payment_Number,""), "")</f>
        <v/>
      </c>
      <c r="C231" s="91" t="str">
        <f>IFERROR(IF(Loan_Not_Paid*Values_Entered,Payment_Date,""), "")</f>
        <v/>
      </c>
      <c r="D231" s="108" t="str">
        <f>IFERROR(IF(Loan_Not_Paid*Values_Entered,Beginning_Balance,""), "")</f>
        <v/>
      </c>
      <c r="E231" s="108" t="str">
        <f>IFERROR(IF(Loan_Not_Paid*Values_Entered,Monthly_Payment,""), "")</f>
        <v/>
      </c>
      <c r="F231" s="108" t="str">
        <f>IFERROR(IF(Loan_Not_Paid*Values_Entered,Principal,""), "")</f>
        <v/>
      </c>
      <c r="G231" s="108" t="str">
        <f>IFERROR(IF(Loan_Not_Paid*Values_Entered,Interest,""), "")</f>
        <v/>
      </c>
      <c r="H231" s="108" t="str">
        <f>IFERROR(IF(Loan_Not_Paid*Values_Entered,Ending_Balance,""), "")</f>
        <v/>
      </c>
    </row>
    <row r="232" spans="2:8" x14ac:dyDescent="0.35">
      <c r="B232" s="92" t="str">
        <f>IFERROR(IF(Loan_Not_Paid*Values_Entered,Payment_Number,""), "")</f>
        <v/>
      </c>
      <c r="C232" s="91" t="str">
        <f>IFERROR(IF(Loan_Not_Paid*Values_Entered,Payment_Date,""), "")</f>
        <v/>
      </c>
      <c r="D232" s="108" t="str">
        <f>IFERROR(IF(Loan_Not_Paid*Values_Entered,Beginning_Balance,""), "")</f>
        <v/>
      </c>
      <c r="E232" s="108" t="str">
        <f>IFERROR(IF(Loan_Not_Paid*Values_Entered,Monthly_Payment,""), "")</f>
        <v/>
      </c>
      <c r="F232" s="108" t="str">
        <f>IFERROR(IF(Loan_Not_Paid*Values_Entered,Principal,""), "")</f>
        <v/>
      </c>
      <c r="G232" s="108" t="str">
        <f>IFERROR(IF(Loan_Not_Paid*Values_Entered,Interest,""), "")</f>
        <v/>
      </c>
      <c r="H232" s="108" t="str">
        <f>IFERROR(IF(Loan_Not_Paid*Values_Entered,Ending_Balance,""), "")</f>
        <v/>
      </c>
    </row>
    <row r="233" spans="2:8" x14ac:dyDescent="0.35">
      <c r="B233" s="92" t="str">
        <f>IFERROR(IF(Loan_Not_Paid*Values_Entered,Payment_Number,""), "")</f>
        <v/>
      </c>
      <c r="C233" s="91" t="str">
        <f>IFERROR(IF(Loan_Not_Paid*Values_Entered,Payment_Date,""), "")</f>
        <v/>
      </c>
      <c r="D233" s="108" t="str">
        <f>IFERROR(IF(Loan_Not_Paid*Values_Entered,Beginning_Balance,""), "")</f>
        <v/>
      </c>
      <c r="E233" s="108" t="str">
        <f>IFERROR(IF(Loan_Not_Paid*Values_Entered,Monthly_Payment,""), "")</f>
        <v/>
      </c>
      <c r="F233" s="108" t="str">
        <f>IFERROR(IF(Loan_Not_Paid*Values_Entered,Principal,""), "")</f>
        <v/>
      </c>
      <c r="G233" s="108" t="str">
        <f>IFERROR(IF(Loan_Not_Paid*Values_Entered,Interest,""), "")</f>
        <v/>
      </c>
      <c r="H233" s="108" t="str">
        <f>IFERROR(IF(Loan_Not_Paid*Values_Entered,Ending_Balance,""), "")</f>
        <v/>
      </c>
    </row>
    <row r="234" spans="2:8" x14ac:dyDescent="0.35">
      <c r="B234" s="92" t="str">
        <f>IFERROR(IF(Loan_Not_Paid*Values_Entered,Payment_Number,""), "")</f>
        <v/>
      </c>
      <c r="C234" s="91" t="str">
        <f>IFERROR(IF(Loan_Not_Paid*Values_Entered,Payment_Date,""), "")</f>
        <v/>
      </c>
      <c r="D234" s="108" t="str">
        <f>IFERROR(IF(Loan_Not_Paid*Values_Entered,Beginning_Balance,""), "")</f>
        <v/>
      </c>
      <c r="E234" s="108" t="str">
        <f>IFERROR(IF(Loan_Not_Paid*Values_Entered,Monthly_Payment,""), "")</f>
        <v/>
      </c>
      <c r="F234" s="108" t="str">
        <f>IFERROR(IF(Loan_Not_Paid*Values_Entered,Principal,""), "")</f>
        <v/>
      </c>
      <c r="G234" s="108" t="str">
        <f>IFERROR(IF(Loan_Not_Paid*Values_Entered,Interest,""), "")</f>
        <v/>
      </c>
      <c r="H234" s="108" t="str">
        <f>IFERROR(IF(Loan_Not_Paid*Values_Entered,Ending_Balance,""), "")</f>
        <v/>
      </c>
    </row>
    <row r="235" spans="2:8" x14ac:dyDescent="0.35">
      <c r="B235" s="92" t="str">
        <f>IFERROR(IF(Loan_Not_Paid*Values_Entered,Payment_Number,""), "")</f>
        <v/>
      </c>
      <c r="C235" s="91" t="str">
        <f>IFERROR(IF(Loan_Not_Paid*Values_Entered,Payment_Date,""), "")</f>
        <v/>
      </c>
      <c r="D235" s="108" t="str">
        <f>IFERROR(IF(Loan_Not_Paid*Values_Entered,Beginning_Balance,""), "")</f>
        <v/>
      </c>
      <c r="E235" s="108" t="str">
        <f>IFERROR(IF(Loan_Not_Paid*Values_Entered,Monthly_Payment,""), "")</f>
        <v/>
      </c>
      <c r="F235" s="108" t="str">
        <f>IFERROR(IF(Loan_Not_Paid*Values_Entered,Principal,""), "")</f>
        <v/>
      </c>
      <c r="G235" s="108" t="str">
        <f>IFERROR(IF(Loan_Not_Paid*Values_Entered,Interest,""), "")</f>
        <v/>
      </c>
      <c r="H235" s="108" t="str">
        <f>IFERROR(IF(Loan_Not_Paid*Values_Entered,Ending_Balance,""), "")</f>
        <v/>
      </c>
    </row>
    <row r="236" spans="2:8" x14ac:dyDescent="0.35">
      <c r="B236" s="92" t="str">
        <f>IFERROR(IF(Loan_Not_Paid*Values_Entered,Payment_Number,""), "")</f>
        <v/>
      </c>
      <c r="C236" s="91" t="str">
        <f>IFERROR(IF(Loan_Not_Paid*Values_Entered,Payment_Date,""), "")</f>
        <v/>
      </c>
      <c r="D236" s="108" t="str">
        <f>IFERROR(IF(Loan_Not_Paid*Values_Entered,Beginning_Balance,""), "")</f>
        <v/>
      </c>
      <c r="E236" s="108" t="str">
        <f>IFERROR(IF(Loan_Not_Paid*Values_Entered,Monthly_Payment,""), "")</f>
        <v/>
      </c>
      <c r="F236" s="108" t="str">
        <f>IFERROR(IF(Loan_Not_Paid*Values_Entered,Principal,""), "")</f>
        <v/>
      </c>
      <c r="G236" s="108" t="str">
        <f>IFERROR(IF(Loan_Not_Paid*Values_Entered,Interest,""), "")</f>
        <v/>
      </c>
      <c r="H236" s="108" t="str">
        <f>IFERROR(IF(Loan_Not_Paid*Values_Entered,Ending_Balance,""), "")</f>
        <v/>
      </c>
    </row>
    <row r="237" spans="2:8" x14ac:dyDescent="0.35">
      <c r="B237" s="92" t="str">
        <f>IFERROR(IF(Loan_Not_Paid*Values_Entered,Payment_Number,""), "")</f>
        <v/>
      </c>
      <c r="C237" s="91" t="str">
        <f>IFERROR(IF(Loan_Not_Paid*Values_Entered,Payment_Date,""), "")</f>
        <v/>
      </c>
      <c r="D237" s="108" t="str">
        <f>IFERROR(IF(Loan_Not_Paid*Values_Entered,Beginning_Balance,""), "")</f>
        <v/>
      </c>
      <c r="E237" s="108" t="str">
        <f>IFERROR(IF(Loan_Not_Paid*Values_Entered,Monthly_Payment,""), "")</f>
        <v/>
      </c>
      <c r="F237" s="108" t="str">
        <f>IFERROR(IF(Loan_Not_Paid*Values_Entered,Principal,""), "")</f>
        <v/>
      </c>
      <c r="G237" s="108" t="str">
        <f>IFERROR(IF(Loan_Not_Paid*Values_Entered,Interest,""), "")</f>
        <v/>
      </c>
      <c r="H237" s="108" t="str">
        <f>IFERROR(IF(Loan_Not_Paid*Values_Entered,Ending_Balance,""), "")</f>
        <v/>
      </c>
    </row>
    <row r="238" spans="2:8" x14ac:dyDescent="0.35">
      <c r="B238" s="92" t="str">
        <f>IFERROR(IF(Loan_Not_Paid*Values_Entered,Payment_Number,""), "")</f>
        <v/>
      </c>
      <c r="C238" s="91" t="str">
        <f>IFERROR(IF(Loan_Not_Paid*Values_Entered,Payment_Date,""), "")</f>
        <v/>
      </c>
      <c r="D238" s="108" t="str">
        <f>IFERROR(IF(Loan_Not_Paid*Values_Entered,Beginning_Balance,""), "")</f>
        <v/>
      </c>
      <c r="E238" s="108" t="str">
        <f>IFERROR(IF(Loan_Not_Paid*Values_Entered,Monthly_Payment,""), "")</f>
        <v/>
      </c>
      <c r="F238" s="108" t="str">
        <f>IFERROR(IF(Loan_Not_Paid*Values_Entered,Principal,""), "")</f>
        <v/>
      </c>
      <c r="G238" s="108" t="str">
        <f>IFERROR(IF(Loan_Not_Paid*Values_Entered,Interest,""), "")</f>
        <v/>
      </c>
      <c r="H238" s="108" t="str">
        <f>IFERROR(IF(Loan_Not_Paid*Values_Entered,Ending_Balance,""), "")</f>
        <v/>
      </c>
    </row>
    <row r="239" spans="2:8" x14ac:dyDescent="0.35">
      <c r="B239" s="92" t="str">
        <f>IFERROR(IF(Loan_Not_Paid*Values_Entered,Payment_Number,""), "")</f>
        <v/>
      </c>
      <c r="C239" s="91" t="str">
        <f>IFERROR(IF(Loan_Not_Paid*Values_Entered,Payment_Date,""), "")</f>
        <v/>
      </c>
      <c r="D239" s="108" t="str">
        <f>IFERROR(IF(Loan_Not_Paid*Values_Entered,Beginning_Balance,""), "")</f>
        <v/>
      </c>
      <c r="E239" s="108" t="str">
        <f>IFERROR(IF(Loan_Not_Paid*Values_Entered,Monthly_Payment,""), "")</f>
        <v/>
      </c>
      <c r="F239" s="108" t="str">
        <f>IFERROR(IF(Loan_Not_Paid*Values_Entered,Principal,""), "")</f>
        <v/>
      </c>
      <c r="G239" s="108" t="str">
        <f>IFERROR(IF(Loan_Not_Paid*Values_Entered,Interest,""), "")</f>
        <v/>
      </c>
      <c r="H239" s="108" t="str">
        <f>IFERROR(IF(Loan_Not_Paid*Values_Entered,Ending_Balance,""), "")</f>
        <v/>
      </c>
    </row>
    <row r="240" spans="2:8" x14ac:dyDescent="0.35">
      <c r="B240" s="92" t="str">
        <f>IFERROR(IF(Loan_Not_Paid*Values_Entered,Payment_Number,""), "")</f>
        <v/>
      </c>
      <c r="C240" s="91" t="str">
        <f>IFERROR(IF(Loan_Not_Paid*Values_Entered,Payment_Date,""), "")</f>
        <v/>
      </c>
      <c r="D240" s="108" t="str">
        <f>IFERROR(IF(Loan_Not_Paid*Values_Entered,Beginning_Balance,""), "")</f>
        <v/>
      </c>
      <c r="E240" s="108" t="str">
        <f>IFERROR(IF(Loan_Not_Paid*Values_Entered,Monthly_Payment,""), "")</f>
        <v/>
      </c>
      <c r="F240" s="108" t="str">
        <f>IFERROR(IF(Loan_Not_Paid*Values_Entered,Principal,""), "")</f>
        <v/>
      </c>
      <c r="G240" s="108" t="str">
        <f>IFERROR(IF(Loan_Not_Paid*Values_Entered,Interest,""), "")</f>
        <v/>
      </c>
      <c r="H240" s="108" t="str">
        <f>IFERROR(IF(Loan_Not_Paid*Values_Entered,Ending_Balance,""), "")</f>
        <v/>
      </c>
    </row>
    <row r="241" spans="2:8" x14ac:dyDescent="0.35">
      <c r="B241" s="92" t="str">
        <f>IFERROR(IF(Loan_Not_Paid*Values_Entered,Payment_Number,""), "")</f>
        <v/>
      </c>
      <c r="C241" s="91" t="str">
        <f>IFERROR(IF(Loan_Not_Paid*Values_Entered,Payment_Date,""), "")</f>
        <v/>
      </c>
      <c r="D241" s="108" t="str">
        <f>IFERROR(IF(Loan_Not_Paid*Values_Entered,Beginning_Balance,""), "")</f>
        <v/>
      </c>
      <c r="E241" s="108" t="str">
        <f>IFERROR(IF(Loan_Not_Paid*Values_Entered,Monthly_Payment,""), "")</f>
        <v/>
      </c>
      <c r="F241" s="108" t="str">
        <f>IFERROR(IF(Loan_Not_Paid*Values_Entered,Principal,""), "")</f>
        <v/>
      </c>
      <c r="G241" s="108" t="str">
        <f>IFERROR(IF(Loan_Not_Paid*Values_Entered,Interest,""), "")</f>
        <v/>
      </c>
      <c r="H241" s="108" t="str">
        <f>IFERROR(IF(Loan_Not_Paid*Values_Entered,Ending_Balance,""), "")</f>
        <v/>
      </c>
    </row>
    <row r="242" spans="2:8" x14ac:dyDescent="0.35">
      <c r="B242" s="92" t="str">
        <f>IFERROR(IF(Loan_Not_Paid*Values_Entered,Payment_Number,""), "")</f>
        <v/>
      </c>
      <c r="C242" s="91" t="str">
        <f>IFERROR(IF(Loan_Not_Paid*Values_Entered,Payment_Date,""), "")</f>
        <v/>
      </c>
      <c r="D242" s="108" t="str">
        <f>IFERROR(IF(Loan_Not_Paid*Values_Entered,Beginning_Balance,""), "")</f>
        <v/>
      </c>
      <c r="E242" s="108" t="str">
        <f>IFERROR(IF(Loan_Not_Paid*Values_Entered,Monthly_Payment,""), "")</f>
        <v/>
      </c>
      <c r="F242" s="108" t="str">
        <f>IFERROR(IF(Loan_Not_Paid*Values_Entered,Principal,""), "")</f>
        <v/>
      </c>
      <c r="G242" s="108" t="str">
        <f>IFERROR(IF(Loan_Not_Paid*Values_Entered,Interest,""), "")</f>
        <v/>
      </c>
      <c r="H242" s="108" t="str">
        <f>IFERROR(IF(Loan_Not_Paid*Values_Entered,Ending_Balance,""), "")</f>
        <v/>
      </c>
    </row>
    <row r="243" spans="2:8" x14ac:dyDescent="0.35">
      <c r="B243" s="92" t="str">
        <f>IFERROR(IF(Loan_Not_Paid*Values_Entered,Payment_Number,""), "")</f>
        <v/>
      </c>
      <c r="C243" s="91" t="str">
        <f>IFERROR(IF(Loan_Not_Paid*Values_Entered,Payment_Date,""), "")</f>
        <v/>
      </c>
      <c r="D243" s="108" t="str">
        <f>IFERROR(IF(Loan_Not_Paid*Values_Entered,Beginning_Balance,""), "")</f>
        <v/>
      </c>
      <c r="E243" s="108" t="str">
        <f>IFERROR(IF(Loan_Not_Paid*Values_Entered,Monthly_Payment,""), "")</f>
        <v/>
      </c>
      <c r="F243" s="108" t="str">
        <f>IFERROR(IF(Loan_Not_Paid*Values_Entered,Principal,""), "")</f>
        <v/>
      </c>
      <c r="G243" s="108" t="str">
        <f>IFERROR(IF(Loan_Not_Paid*Values_Entered,Interest,""), "")</f>
        <v/>
      </c>
      <c r="H243" s="108" t="str">
        <f>IFERROR(IF(Loan_Not_Paid*Values_Entered,Ending_Balance,""), "")</f>
        <v/>
      </c>
    </row>
    <row r="244" spans="2:8" x14ac:dyDescent="0.35">
      <c r="B244" s="92" t="str">
        <f>IFERROR(IF(Loan_Not_Paid*Values_Entered,Payment_Number,""), "")</f>
        <v/>
      </c>
      <c r="C244" s="91" t="str">
        <f>IFERROR(IF(Loan_Not_Paid*Values_Entered,Payment_Date,""), "")</f>
        <v/>
      </c>
      <c r="D244" s="108" t="str">
        <f>IFERROR(IF(Loan_Not_Paid*Values_Entered,Beginning_Balance,""), "")</f>
        <v/>
      </c>
      <c r="E244" s="108" t="str">
        <f>IFERROR(IF(Loan_Not_Paid*Values_Entered,Monthly_Payment,""), "")</f>
        <v/>
      </c>
      <c r="F244" s="108" t="str">
        <f>IFERROR(IF(Loan_Not_Paid*Values_Entered,Principal,""), "")</f>
        <v/>
      </c>
      <c r="G244" s="108" t="str">
        <f>IFERROR(IF(Loan_Not_Paid*Values_Entered,Interest,""), "")</f>
        <v/>
      </c>
      <c r="H244" s="108" t="str">
        <f>IFERROR(IF(Loan_Not_Paid*Values_Entered,Ending_Balance,""), "")</f>
        <v/>
      </c>
    </row>
    <row r="245" spans="2:8" x14ac:dyDescent="0.35">
      <c r="B245" s="92" t="str">
        <f>IFERROR(IF(Loan_Not_Paid*Values_Entered,Payment_Number,""), "")</f>
        <v/>
      </c>
      <c r="C245" s="91" t="str">
        <f>IFERROR(IF(Loan_Not_Paid*Values_Entered,Payment_Date,""), "")</f>
        <v/>
      </c>
      <c r="D245" s="108" t="str">
        <f>IFERROR(IF(Loan_Not_Paid*Values_Entered,Beginning_Balance,""), "")</f>
        <v/>
      </c>
      <c r="E245" s="108" t="str">
        <f>IFERROR(IF(Loan_Not_Paid*Values_Entered,Monthly_Payment,""), "")</f>
        <v/>
      </c>
      <c r="F245" s="108" t="str">
        <f>IFERROR(IF(Loan_Not_Paid*Values_Entered,Principal,""), "")</f>
        <v/>
      </c>
      <c r="G245" s="108" t="str">
        <f>IFERROR(IF(Loan_Not_Paid*Values_Entered,Interest,""), "")</f>
        <v/>
      </c>
      <c r="H245" s="108" t="str">
        <f>IFERROR(IF(Loan_Not_Paid*Values_Entered,Ending_Balance,""), "")</f>
        <v/>
      </c>
    </row>
    <row r="246" spans="2:8" x14ac:dyDescent="0.35">
      <c r="B246" s="92" t="str">
        <f>IFERROR(IF(Loan_Not_Paid*Values_Entered,Payment_Number,""), "")</f>
        <v/>
      </c>
      <c r="C246" s="91" t="str">
        <f>IFERROR(IF(Loan_Not_Paid*Values_Entered,Payment_Date,""), "")</f>
        <v/>
      </c>
      <c r="D246" s="108" t="str">
        <f>IFERROR(IF(Loan_Not_Paid*Values_Entered,Beginning_Balance,""), "")</f>
        <v/>
      </c>
      <c r="E246" s="108" t="str">
        <f>IFERROR(IF(Loan_Not_Paid*Values_Entered,Monthly_Payment,""), "")</f>
        <v/>
      </c>
      <c r="F246" s="108" t="str">
        <f>IFERROR(IF(Loan_Not_Paid*Values_Entered,Principal,""), "")</f>
        <v/>
      </c>
      <c r="G246" s="108" t="str">
        <f>IFERROR(IF(Loan_Not_Paid*Values_Entered,Interest,""), "")</f>
        <v/>
      </c>
      <c r="H246" s="108" t="str">
        <f>IFERROR(IF(Loan_Not_Paid*Values_Entered,Ending_Balance,""), "")</f>
        <v/>
      </c>
    </row>
    <row r="247" spans="2:8" x14ac:dyDescent="0.35">
      <c r="B247" s="92" t="str">
        <f>IFERROR(IF(Loan_Not_Paid*Values_Entered,Payment_Number,""), "")</f>
        <v/>
      </c>
      <c r="C247" s="91" t="str">
        <f>IFERROR(IF(Loan_Not_Paid*Values_Entered,Payment_Date,""), "")</f>
        <v/>
      </c>
      <c r="D247" s="108" t="str">
        <f>IFERROR(IF(Loan_Not_Paid*Values_Entered,Beginning_Balance,""), "")</f>
        <v/>
      </c>
      <c r="E247" s="108" t="str">
        <f>IFERROR(IF(Loan_Not_Paid*Values_Entered,Monthly_Payment,""), "")</f>
        <v/>
      </c>
      <c r="F247" s="108" t="str">
        <f>IFERROR(IF(Loan_Not_Paid*Values_Entered,Principal,""), "")</f>
        <v/>
      </c>
      <c r="G247" s="108" t="str">
        <f>IFERROR(IF(Loan_Not_Paid*Values_Entered,Interest,""), "")</f>
        <v/>
      </c>
      <c r="H247" s="108" t="str">
        <f>IFERROR(IF(Loan_Not_Paid*Values_Entered,Ending_Balance,""), "")</f>
        <v/>
      </c>
    </row>
    <row r="248" spans="2:8" x14ac:dyDescent="0.35">
      <c r="B248" s="92" t="str">
        <f>IFERROR(IF(Loan_Not_Paid*Values_Entered,Payment_Number,""), "")</f>
        <v/>
      </c>
      <c r="C248" s="91" t="str">
        <f>IFERROR(IF(Loan_Not_Paid*Values_Entered,Payment_Date,""), "")</f>
        <v/>
      </c>
      <c r="D248" s="108" t="str">
        <f>IFERROR(IF(Loan_Not_Paid*Values_Entered,Beginning_Balance,""), "")</f>
        <v/>
      </c>
      <c r="E248" s="108" t="str">
        <f>IFERROR(IF(Loan_Not_Paid*Values_Entered,Monthly_Payment,""), "")</f>
        <v/>
      </c>
      <c r="F248" s="108" t="str">
        <f>IFERROR(IF(Loan_Not_Paid*Values_Entered,Principal,""), "")</f>
        <v/>
      </c>
      <c r="G248" s="108" t="str">
        <f>IFERROR(IF(Loan_Not_Paid*Values_Entered,Interest,""), "")</f>
        <v/>
      </c>
      <c r="H248" s="108" t="str">
        <f>IFERROR(IF(Loan_Not_Paid*Values_Entered,Ending_Balance,""), "")</f>
        <v/>
      </c>
    </row>
    <row r="249" spans="2:8" x14ac:dyDescent="0.35">
      <c r="B249" s="92" t="str">
        <f>IFERROR(IF(Loan_Not_Paid*Values_Entered,Payment_Number,""), "")</f>
        <v/>
      </c>
      <c r="C249" s="91" t="str">
        <f>IFERROR(IF(Loan_Not_Paid*Values_Entered,Payment_Date,""), "")</f>
        <v/>
      </c>
      <c r="D249" s="108" t="str">
        <f>IFERROR(IF(Loan_Not_Paid*Values_Entered,Beginning_Balance,""), "")</f>
        <v/>
      </c>
      <c r="E249" s="108" t="str">
        <f>IFERROR(IF(Loan_Not_Paid*Values_Entered,Monthly_Payment,""), "")</f>
        <v/>
      </c>
      <c r="F249" s="108" t="str">
        <f>IFERROR(IF(Loan_Not_Paid*Values_Entered,Principal,""), "")</f>
        <v/>
      </c>
      <c r="G249" s="108" t="str">
        <f>IFERROR(IF(Loan_Not_Paid*Values_Entered,Interest,""), "")</f>
        <v/>
      </c>
      <c r="H249" s="108" t="str">
        <f>IFERROR(IF(Loan_Not_Paid*Values_Entered,Ending_Balance,""), "")</f>
        <v/>
      </c>
    </row>
    <row r="250" spans="2:8" x14ac:dyDescent="0.35">
      <c r="B250" s="92" t="str">
        <f>IFERROR(IF(Loan_Not_Paid*Values_Entered,Payment_Number,""), "")</f>
        <v/>
      </c>
      <c r="C250" s="91" t="str">
        <f>IFERROR(IF(Loan_Not_Paid*Values_Entered,Payment_Date,""), "")</f>
        <v/>
      </c>
      <c r="D250" s="108" t="str">
        <f>IFERROR(IF(Loan_Not_Paid*Values_Entered,Beginning_Balance,""), "")</f>
        <v/>
      </c>
      <c r="E250" s="108" t="str">
        <f>IFERROR(IF(Loan_Not_Paid*Values_Entered,Monthly_Payment,""), "")</f>
        <v/>
      </c>
      <c r="F250" s="108" t="str">
        <f>IFERROR(IF(Loan_Not_Paid*Values_Entered,Principal,""), "")</f>
        <v/>
      </c>
      <c r="G250" s="108" t="str">
        <f>IFERROR(IF(Loan_Not_Paid*Values_Entered,Interest,""), "")</f>
        <v/>
      </c>
      <c r="H250" s="108" t="str">
        <f>IFERROR(IF(Loan_Not_Paid*Values_Entered,Ending_Balance,""), "")</f>
        <v/>
      </c>
    </row>
    <row r="251" spans="2:8" x14ac:dyDescent="0.35">
      <c r="B251" s="92" t="str">
        <f>IFERROR(IF(Loan_Not_Paid*Values_Entered,Payment_Number,""), "")</f>
        <v/>
      </c>
      <c r="C251" s="91" t="str">
        <f>IFERROR(IF(Loan_Not_Paid*Values_Entered,Payment_Date,""), "")</f>
        <v/>
      </c>
      <c r="D251" s="108" t="str">
        <f>IFERROR(IF(Loan_Not_Paid*Values_Entered,Beginning_Balance,""), "")</f>
        <v/>
      </c>
      <c r="E251" s="108" t="str">
        <f>IFERROR(IF(Loan_Not_Paid*Values_Entered,Monthly_Payment,""), "")</f>
        <v/>
      </c>
      <c r="F251" s="108" t="str">
        <f>IFERROR(IF(Loan_Not_Paid*Values_Entered,Principal,""), "")</f>
        <v/>
      </c>
      <c r="G251" s="108" t="str">
        <f>IFERROR(IF(Loan_Not_Paid*Values_Entered,Interest,""), "")</f>
        <v/>
      </c>
      <c r="H251" s="108" t="str">
        <f>IFERROR(IF(Loan_Not_Paid*Values_Entered,Ending_Balance,""), "")</f>
        <v/>
      </c>
    </row>
    <row r="252" spans="2:8" x14ac:dyDescent="0.35">
      <c r="B252" s="92" t="str">
        <f>IFERROR(IF(Loan_Not_Paid*Values_Entered,Payment_Number,""), "")</f>
        <v/>
      </c>
      <c r="C252" s="91" t="str">
        <f>IFERROR(IF(Loan_Not_Paid*Values_Entered,Payment_Date,""), "")</f>
        <v/>
      </c>
      <c r="D252" s="108" t="str">
        <f>IFERROR(IF(Loan_Not_Paid*Values_Entered,Beginning_Balance,""), "")</f>
        <v/>
      </c>
      <c r="E252" s="108" t="str">
        <f>IFERROR(IF(Loan_Not_Paid*Values_Entered,Monthly_Payment,""), "")</f>
        <v/>
      </c>
      <c r="F252" s="108" t="str">
        <f>IFERROR(IF(Loan_Not_Paid*Values_Entered,Principal,""), "")</f>
        <v/>
      </c>
      <c r="G252" s="108" t="str">
        <f>IFERROR(IF(Loan_Not_Paid*Values_Entered,Interest,""), "")</f>
        <v/>
      </c>
      <c r="H252" s="108" t="str">
        <f>IFERROR(IF(Loan_Not_Paid*Values_Entered,Ending_Balance,""), "")</f>
        <v/>
      </c>
    </row>
    <row r="253" spans="2:8" x14ac:dyDescent="0.35">
      <c r="B253" s="92" t="str">
        <f>IFERROR(IF(Loan_Not_Paid*Values_Entered,Payment_Number,""), "")</f>
        <v/>
      </c>
      <c r="C253" s="91" t="str">
        <f>IFERROR(IF(Loan_Not_Paid*Values_Entered,Payment_Date,""), "")</f>
        <v/>
      </c>
      <c r="D253" s="108" t="str">
        <f>IFERROR(IF(Loan_Not_Paid*Values_Entered,Beginning_Balance,""), "")</f>
        <v/>
      </c>
      <c r="E253" s="108" t="str">
        <f>IFERROR(IF(Loan_Not_Paid*Values_Entered,Monthly_Payment,""), "")</f>
        <v/>
      </c>
      <c r="F253" s="108" t="str">
        <f>IFERROR(IF(Loan_Not_Paid*Values_Entered,Principal,""), "")</f>
        <v/>
      </c>
      <c r="G253" s="108" t="str">
        <f>IFERROR(IF(Loan_Not_Paid*Values_Entered,Interest,""), "")</f>
        <v/>
      </c>
      <c r="H253" s="108" t="str">
        <f>IFERROR(IF(Loan_Not_Paid*Values_Entered,Ending_Balance,""), "")</f>
        <v/>
      </c>
    </row>
    <row r="254" spans="2:8" x14ac:dyDescent="0.35">
      <c r="B254" s="92" t="str">
        <f>IFERROR(IF(Loan_Not_Paid*Values_Entered,Payment_Number,""), "")</f>
        <v/>
      </c>
      <c r="C254" s="91" t="str">
        <f>IFERROR(IF(Loan_Not_Paid*Values_Entered,Payment_Date,""), "")</f>
        <v/>
      </c>
      <c r="D254" s="108" t="str">
        <f>IFERROR(IF(Loan_Not_Paid*Values_Entered,Beginning_Balance,""), "")</f>
        <v/>
      </c>
      <c r="E254" s="108" t="str">
        <f>IFERROR(IF(Loan_Not_Paid*Values_Entered,Monthly_Payment,""), "")</f>
        <v/>
      </c>
      <c r="F254" s="108" t="str">
        <f>IFERROR(IF(Loan_Not_Paid*Values_Entered,Principal,""), "")</f>
        <v/>
      </c>
      <c r="G254" s="108" t="str">
        <f>IFERROR(IF(Loan_Not_Paid*Values_Entered,Interest,""), "")</f>
        <v/>
      </c>
      <c r="H254" s="108" t="str">
        <f>IFERROR(IF(Loan_Not_Paid*Values_Entered,Ending_Balance,""), "")</f>
        <v/>
      </c>
    </row>
    <row r="255" spans="2:8" x14ac:dyDescent="0.35">
      <c r="B255" s="92" t="str">
        <f>IFERROR(IF(Loan_Not_Paid*Values_Entered,Payment_Number,""), "")</f>
        <v/>
      </c>
      <c r="C255" s="91" t="str">
        <f>IFERROR(IF(Loan_Not_Paid*Values_Entered,Payment_Date,""), "")</f>
        <v/>
      </c>
      <c r="D255" s="108" t="str">
        <f>IFERROR(IF(Loan_Not_Paid*Values_Entered,Beginning_Balance,""), "")</f>
        <v/>
      </c>
      <c r="E255" s="108" t="str">
        <f>IFERROR(IF(Loan_Not_Paid*Values_Entered,Monthly_Payment,""), "")</f>
        <v/>
      </c>
      <c r="F255" s="108" t="str">
        <f>IFERROR(IF(Loan_Not_Paid*Values_Entered,Principal,""), "")</f>
        <v/>
      </c>
      <c r="G255" s="108" t="str">
        <f>IFERROR(IF(Loan_Not_Paid*Values_Entered,Interest,""), "")</f>
        <v/>
      </c>
      <c r="H255" s="108" t="str">
        <f>IFERROR(IF(Loan_Not_Paid*Values_Entered,Ending_Balance,""), "")</f>
        <v/>
      </c>
    </row>
    <row r="256" spans="2:8" x14ac:dyDescent="0.35">
      <c r="B256" s="92" t="str">
        <f>IFERROR(IF(Loan_Not_Paid*Values_Entered,Payment_Number,""), "")</f>
        <v/>
      </c>
      <c r="C256" s="91" t="str">
        <f>IFERROR(IF(Loan_Not_Paid*Values_Entered,Payment_Date,""), "")</f>
        <v/>
      </c>
      <c r="D256" s="108" t="str">
        <f>IFERROR(IF(Loan_Not_Paid*Values_Entered,Beginning_Balance,""), "")</f>
        <v/>
      </c>
      <c r="E256" s="108" t="str">
        <f>IFERROR(IF(Loan_Not_Paid*Values_Entered,Monthly_Payment,""), "")</f>
        <v/>
      </c>
      <c r="F256" s="108" t="str">
        <f>IFERROR(IF(Loan_Not_Paid*Values_Entered,Principal,""), "")</f>
        <v/>
      </c>
      <c r="G256" s="108" t="str">
        <f>IFERROR(IF(Loan_Not_Paid*Values_Entered,Interest,""), "")</f>
        <v/>
      </c>
      <c r="H256" s="108" t="str">
        <f>IFERROR(IF(Loan_Not_Paid*Values_Entered,Ending_Balance,""), "")</f>
        <v/>
      </c>
    </row>
    <row r="257" spans="2:8" x14ac:dyDescent="0.35">
      <c r="B257" s="92" t="str">
        <f>IFERROR(IF(Loan_Not_Paid*Values_Entered,Payment_Number,""), "")</f>
        <v/>
      </c>
      <c r="C257" s="91" t="str">
        <f>IFERROR(IF(Loan_Not_Paid*Values_Entered,Payment_Date,""), "")</f>
        <v/>
      </c>
      <c r="D257" s="108" t="str">
        <f>IFERROR(IF(Loan_Not_Paid*Values_Entered,Beginning_Balance,""), "")</f>
        <v/>
      </c>
      <c r="E257" s="108" t="str">
        <f>IFERROR(IF(Loan_Not_Paid*Values_Entered,Monthly_Payment,""), "")</f>
        <v/>
      </c>
      <c r="F257" s="108" t="str">
        <f>IFERROR(IF(Loan_Not_Paid*Values_Entered,Principal,""), "")</f>
        <v/>
      </c>
      <c r="G257" s="108" t="str">
        <f>IFERROR(IF(Loan_Not_Paid*Values_Entered,Interest,""), "")</f>
        <v/>
      </c>
      <c r="H257" s="108" t="str">
        <f>IFERROR(IF(Loan_Not_Paid*Values_Entered,Ending_Balance,""), "")</f>
        <v/>
      </c>
    </row>
    <row r="258" spans="2:8" x14ac:dyDescent="0.35">
      <c r="B258" s="92" t="str">
        <f>IFERROR(IF(Loan_Not_Paid*Values_Entered,Payment_Number,""), "")</f>
        <v/>
      </c>
      <c r="C258" s="91" t="str">
        <f>IFERROR(IF(Loan_Not_Paid*Values_Entered,Payment_Date,""), "")</f>
        <v/>
      </c>
      <c r="D258" s="108" t="str">
        <f>IFERROR(IF(Loan_Not_Paid*Values_Entered,Beginning_Balance,""), "")</f>
        <v/>
      </c>
      <c r="E258" s="108" t="str">
        <f>IFERROR(IF(Loan_Not_Paid*Values_Entered,Monthly_Payment,""), "")</f>
        <v/>
      </c>
      <c r="F258" s="108" t="str">
        <f>IFERROR(IF(Loan_Not_Paid*Values_Entered,Principal,""), "")</f>
        <v/>
      </c>
      <c r="G258" s="108" t="str">
        <f>IFERROR(IF(Loan_Not_Paid*Values_Entered,Interest,""), "")</f>
        <v/>
      </c>
      <c r="H258" s="108" t="str">
        <f>IFERROR(IF(Loan_Not_Paid*Values_Entered,Ending_Balance,""), "")</f>
        <v/>
      </c>
    </row>
    <row r="259" spans="2:8" x14ac:dyDescent="0.35">
      <c r="B259" s="92" t="str">
        <f>IFERROR(IF(Loan_Not_Paid*Values_Entered,Payment_Number,""), "")</f>
        <v/>
      </c>
      <c r="C259" s="91" t="str">
        <f>IFERROR(IF(Loan_Not_Paid*Values_Entered,Payment_Date,""), "")</f>
        <v/>
      </c>
      <c r="D259" s="108" t="str">
        <f>IFERROR(IF(Loan_Not_Paid*Values_Entered,Beginning_Balance,""), "")</f>
        <v/>
      </c>
      <c r="E259" s="108" t="str">
        <f>IFERROR(IF(Loan_Not_Paid*Values_Entered,Monthly_Payment,""), "")</f>
        <v/>
      </c>
      <c r="F259" s="108" t="str">
        <f>IFERROR(IF(Loan_Not_Paid*Values_Entered,Principal,""), "")</f>
        <v/>
      </c>
      <c r="G259" s="108" t="str">
        <f>IFERROR(IF(Loan_Not_Paid*Values_Entered,Interest,""), "")</f>
        <v/>
      </c>
      <c r="H259" s="108" t="str">
        <f>IFERROR(IF(Loan_Not_Paid*Values_Entered,Ending_Balance,""), "")</f>
        <v/>
      </c>
    </row>
    <row r="260" spans="2:8" x14ac:dyDescent="0.35">
      <c r="B260" s="92" t="str">
        <f>IFERROR(IF(Loan_Not_Paid*Values_Entered,Payment_Number,""), "")</f>
        <v/>
      </c>
      <c r="C260" s="91" t="str">
        <f>IFERROR(IF(Loan_Not_Paid*Values_Entered,Payment_Date,""), "")</f>
        <v/>
      </c>
      <c r="D260" s="108" t="str">
        <f>IFERROR(IF(Loan_Not_Paid*Values_Entered,Beginning_Balance,""), "")</f>
        <v/>
      </c>
      <c r="E260" s="108" t="str">
        <f>IFERROR(IF(Loan_Not_Paid*Values_Entered,Monthly_Payment,""), "")</f>
        <v/>
      </c>
      <c r="F260" s="108" t="str">
        <f>IFERROR(IF(Loan_Not_Paid*Values_Entered,Principal,""), "")</f>
        <v/>
      </c>
      <c r="G260" s="108" t="str">
        <f>IFERROR(IF(Loan_Not_Paid*Values_Entered,Interest,""), "")</f>
        <v/>
      </c>
      <c r="H260" s="108" t="str">
        <f>IFERROR(IF(Loan_Not_Paid*Values_Entered,Ending_Balance,""), "")</f>
        <v/>
      </c>
    </row>
    <row r="261" spans="2:8" x14ac:dyDescent="0.35">
      <c r="B261" s="92" t="str">
        <f>IFERROR(IF(Loan_Not_Paid*Values_Entered,Payment_Number,""), "")</f>
        <v/>
      </c>
      <c r="C261" s="91" t="str">
        <f>IFERROR(IF(Loan_Not_Paid*Values_Entered,Payment_Date,""), "")</f>
        <v/>
      </c>
      <c r="D261" s="108" t="str">
        <f>IFERROR(IF(Loan_Not_Paid*Values_Entered,Beginning_Balance,""), "")</f>
        <v/>
      </c>
      <c r="E261" s="108" t="str">
        <f>IFERROR(IF(Loan_Not_Paid*Values_Entered,Monthly_Payment,""), "")</f>
        <v/>
      </c>
      <c r="F261" s="108" t="str">
        <f>IFERROR(IF(Loan_Not_Paid*Values_Entered,Principal,""), "")</f>
        <v/>
      </c>
      <c r="G261" s="108" t="str">
        <f>IFERROR(IF(Loan_Not_Paid*Values_Entered,Interest,""), "")</f>
        <v/>
      </c>
      <c r="H261" s="108" t="str">
        <f>IFERROR(IF(Loan_Not_Paid*Values_Entered,Ending_Balance,""), "")</f>
        <v/>
      </c>
    </row>
    <row r="262" spans="2:8" x14ac:dyDescent="0.35">
      <c r="B262" s="92" t="str">
        <f>IFERROR(IF(Loan_Not_Paid*Values_Entered,Payment_Number,""), "")</f>
        <v/>
      </c>
      <c r="C262" s="91" t="str">
        <f>IFERROR(IF(Loan_Not_Paid*Values_Entered,Payment_Date,""), "")</f>
        <v/>
      </c>
      <c r="D262" s="108" t="str">
        <f>IFERROR(IF(Loan_Not_Paid*Values_Entered,Beginning_Balance,""), "")</f>
        <v/>
      </c>
      <c r="E262" s="108" t="str">
        <f>IFERROR(IF(Loan_Not_Paid*Values_Entered,Monthly_Payment,""), "")</f>
        <v/>
      </c>
      <c r="F262" s="108" t="str">
        <f>IFERROR(IF(Loan_Not_Paid*Values_Entered,Principal,""), "")</f>
        <v/>
      </c>
      <c r="G262" s="108" t="str">
        <f>IFERROR(IF(Loan_Not_Paid*Values_Entered,Interest,""), "")</f>
        <v/>
      </c>
      <c r="H262" s="108" t="str">
        <f>IFERROR(IF(Loan_Not_Paid*Values_Entered,Ending_Balance,""), "")</f>
        <v/>
      </c>
    </row>
    <row r="263" spans="2:8" x14ac:dyDescent="0.35">
      <c r="B263" s="92" t="str">
        <f>IFERROR(IF(Loan_Not_Paid*Values_Entered,Payment_Number,""), "")</f>
        <v/>
      </c>
      <c r="C263" s="91" t="str">
        <f>IFERROR(IF(Loan_Not_Paid*Values_Entered,Payment_Date,""), "")</f>
        <v/>
      </c>
      <c r="D263" s="108" t="str">
        <f>IFERROR(IF(Loan_Not_Paid*Values_Entered,Beginning_Balance,""), "")</f>
        <v/>
      </c>
      <c r="E263" s="108" t="str">
        <f>IFERROR(IF(Loan_Not_Paid*Values_Entered,Monthly_Payment,""), "")</f>
        <v/>
      </c>
      <c r="F263" s="108" t="str">
        <f>IFERROR(IF(Loan_Not_Paid*Values_Entered,Principal,""), "")</f>
        <v/>
      </c>
      <c r="G263" s="108" t="str">
        <f>IFERROR(IF(Loan_Not_Paid*Values_Entered,Interest,""), "")</f>
        <v/>
      </c>
      <c r="H263" s="108" t="str">
        <f>IFERROR(IF(Loan_Not_Paid*Values_Entered,Ending_Balance,""), "")</f>
        <v/>
      </c>
    </row>
    <row r="264" spans="2:8" x14ac:dyDescent="0.35">
      <c r="B264" s="92" t="str">
        <f>IFERROR(IF(Loan_Not_Paid*Values_Entered,Payment_Number,""), "")</f>
        <v/>
      </c>
      <c r="C264" s="91" t="str">
        <f>IFERROR(IF(Loan_Not_Paid*Values_Entered,Payment_Date,""), "")</f>
        <v/>
      </c>
      <c r="D264" s="108" t="str">
        <f>IFERROR(IF(Loan_Not_Paid*Values_Entered,Beginning_Balance,""), "")</f>
        <v/>
      </c>
      <c r="E264" s="108" t="str">
        <f>IFERROR(IF(Loan_Not_Paid*Values_Entered,Monthly_Payment,""), "")</f>
        <v/>
      </c>
      <c r="F264" s="108" t="str">
        <f>IFERROR(IF(Loan_Not_Paid*Values_Entered,Principal,""), "")</f>
        <v/>
      </c>
      <c r="G264" s="108" t="str">
        <f>IFERROR(IF(Loan_Not_Paid*Values_Entered,Interest,""), "")</f>
        <v/>
      </c>
      <c r="H264" s="108" t="str">
        <f>IFERROR(IF(Loan_Not_Paid*Values_Entered,Ending_Balance,""), "")</f>
        <v/>
      </c>
    </row>
    <row r="265" spans="2:8" x14ac:dyDescent="0.35">
      <c r="B265" s="92" t="str">
        <f>IFERROR(IF(Loan_Not_Paid*Values_Entered,Payment_Number,""), "")</f>
        <v/>
      </c>
      <c r="C265" s="91" t="str">
        <f>IFERROR(IF(Loan_Not_Paid*Values_Entered,Payment_Date,""), "")</f>
        <v/>
      </c>
      <c r="D265" s="108" t="str">
        <f>IFERROR(IF(Loan_Not_Paid*Values_Entered,Beginning_Balance,""), "")</f>
        <v/>
      </c>
      <c r="E265" s="108" t="str">
        <f>IFERROR(IF(Loan_Not_Paid*Values_Entered,Monthly_Payment,""), "")</f>
        <v/>
      </c>
      <c r="F265" s="108" t="str">
        <f>IFERROR(IF(Loan_Not_Paid*Values_Entered,Principal,""), "")</f>
        <v/>
      </c>
      <c r="G265" s="108" t="str">
        <f>IFERROR(IF(Loan_Not_Paid*Values_Entered,Interest,""), "")</f>
        <v/>
      </c>
      <c r="H265" s="108" t="str">
        <f>IFERROR(IF(Loan_Not_Paid*Values_Entered,Ending_Balance,""), "")</f>
        <v/>
      </c>
    </row>
    <row r="266" spans="2:8" x14ac:dyDescent="0.35">
      <c r="B266" s="92" t="str">
        <f>IFERROR(IF(Loan_Not_Paid*Values_Entered,Payment_Number,""), "")</f>
        <v/>
      </c>
      <c r="C266" s="91" t="str">
        <f>IFERROR(IF(Loan_Not_Paid*Values_Entered,Payment_Date,""), "")</f>
        <v/>
      </c>
      <c r="D266" s="108" t="str">
        <f>IFERROR(IF(Loan_Not_Paid*Values_Entered,Beginning_Balance,""), "")</f>
        <v/>
      </c>
      <c r="E266" s="108" t="str">
        <f>IFERROR(IF(Loan_Not_Paid*Values_Entered,Monthly_Payment,""), "")</f>
        <v/>
      </c>
      <c r="F266" s="108" t="str">
        <f>IFERROR(IF(Loan_Not_Paid*Values_Entered,Principal,""), "")</f>
        <v/>
      </c>
      <c r="G266" s="108" t="str">
        <f>IFERROR(IF(Loan_Not_Paid*Values_Entered,Interest,""), "")</f>
        <v/>
      </c>
      <c r="H266" s="108" t="str">
        <f>IFERROR(IF(Loan_Not_Paid*Values_Entered,Ending_Balance,""), "")</f>
        <v/>
      </c>
    </row>
    <row r="267" spans="2:8" x14ac:dyDescent="0.35">
      <c r="B267" s="92" t="str">
        <f>IFERROR(IF(Loan_Not_Paid*Values_Entered,Payment_Number,""), "")</f>
        <v/>
      </c>
      <c r="C267" s="91" t="str">
        <f>IFERROR(IF(Loan_Not_Paid*Values_Entered,Payment_Date,""), "")</f>
        <v/>
      </c>
      <c r="D267" s="108" t="str">
        <f>IFERROR(IF(Loan_Not_Paid*Values_Entered,Beginning_Balance,""), "")</f>
        <v/>
      </c>
      <c r="E267" s="108" t="str">
        <f>IFERROR(IF(Loan_Not_Paid*Values_Entered,Monthly_Payment,""), "")</f>
        <v/>
      </c>
      <c r="F267" s="108" t="str">
        <f>IFERROR(IF(Loan_Not_Paid*Values_Entered,Principal,""), "")</f>
        <v/>
      </c>
      <c r="G267" s="108" t="str">
        <f>IFERROR(IF(Loan_Not_Paid*Values_Entered,Interest,""), "")</f>
        <v/>
      </c>
      <c r="H267" s="108" t="str">
        <f>IFERROR(IF(Loan_Not_Paid*Values_Entered,Ending_Balance,""), "")</f>
        <v/>
      </c>
    </row>
    <row r="268" spans="2:8" x14ac:dyDescent="0.35">
      <c r="B268" s="92" t="str">
        <f>IFERROR(IF(Loan_Not_Paid*Values_Entered,Payment_Number,""), "")</f>
        <v/>
      </c>
      <c r="C268" s="91" t="str">
        <f>IFERROR(IF(Loan_Not_Paid*Values_Entered,Payment_Date,""), "")</f>
        <v/>
      </c>
      <c r="D268" s="108" t="str">
        <f>IFERROR(IF(Loan_Not_Paid*Values_Entered,Beginning_Balance,""), "")</f>
        <v/>
      </c>
      <c r="E268" s="108" t="str">
        <f>IFERROR(IF(Loan_Not_Paid*Values_Entered,Monthly_Payment,""), "")</f>
        <v/>
      </c>
      <c r="F268" s="108" t="str">
        <f>IFERROR(IF(Loan_Not_Paid*Values_Entered,Principal,""), "")</f>
        <v/>
      </c>
      <c r="G268" s="108" t="str">
        <f>IFERROR(IF(Loan_Not_Paid*Values_Entered,Interest,""), "")</f>
        <v/>
      </c>
      <c r="H268" s="108" t="str">
        <f>IFERROR(IF(Loan_Not_Paid*Values_Entered,Ending_Balance,""), "")</f>
        <v/>
      </c>
    </row>
    <row r="269" spans="2:8" x14ac:dyDescent="0.35">
      <c r="B269" s="92" t="str">
        <f>IFERROR(IF(Loan_Not_Paid*Values_Entered,Payment_Number,""), "")</f>
        <v/>
      </c>
      <c r="C269" s="91" t="str">
        <f>IFERROR(IF(Loan_Not_Paid*Values_Entered,Payment_Date,""), "")</f>
        <v/>
      </c>
      <c r="D269" s="108" t="str">
        <f>IFERROR(IF(Loan_Not_Paid*Values_Entered,Beginning_Balance,""), "")</f>
        <v/>
      </c>
      <c r="E269" s="108" t="str">
        <f>IFERROR(IF(Loan_Not_Paid*Values_Entered,Monthly_Payment,""), "")</f>
        <v/>
      </c>
      <c r="F269" s="108" t="str">
        <f>IFERROR(IF(Loan_Not_Paid*Values_Entered,Principal,""), "")</f>
        <v/>
      </c>
      <c r="G269" s="108" t="str">
        <f>IFERROR(IF(Loan_Not_Paid*Values_Entered,Interest,""), "")</f>
        <v/>
      </c>
      <c r="H269" s="108" t="str">
        <f>IFERROR(IF(Loan_Not_Paid*Values_Entered,Ending_Balance,""), "")</f>
        <v/>
      </c>
    </row>
    <row r="270" spans="2:8" x14ac:dyDescent="0.35">
      <c r="B270" s="92" t="str">
        <f>IFERROR(IF(Loan_Not_Paid*Values_Entered,Payment_Number,""), "")</f>
        <v/>
      </c>
      <c r="C270" s="91" t="str">
        <f>IFERROR(IF(Loan_Not_Paid*Values_Entered,Payment_Date,""), "")</f>
        <v/>
      </c>
      <c r="D270" s="108" t="str">
        <f>IFERROR(IF(Loan_Not_Paid*Values_Entered,Beginning_Balance,""), "")</f>
        <v/>
      </c>
      <c r="E270" s="108" t="str">
        <f>IFERROR(IF(Loan_Not_Paid*Values_Entered,Monthly_Payment,""), "")</f>
        <v/>
      </c>
      <c r="F270" s="108" t="str">
        <f>IFERROR(IF(Loan_Not_Paid*Values_Entered,Principal,""), "")</f>
        <v/>
      </c>
      <c r="G270" s="108" t="str">
        <f>IFERROR(IF(Loan_Not_Paid*Values_Entered,Interest,""), "")</f>
        <v/>
      </c>
      <c r="H270" s="108" t="str">
        <f>IFERROR(IF(Loan_Not_Paid*Values_Entered,Ending_Balance,""), "")</f>
        <v/>
      </c>
    </row>
    <row r="271" spans="2:8" x14ac:dyDescent="0.35">
      <c r="B271" s="92" t="str">
        <f>IFERROR(IF(Loan_Not_Paid*Values_Entered,Payment_Number,""), "")</f>
        <v/>
      </c>
      <c r="C271" s="91" t="str">
        <f>IFERROR(IF(Loan_Not_Paid*Values_Entered,Payment_Date,""), "")</f>
        <v/>
      </c>
      <c r="D271" s="108" t="str">
        <f>IFERROR(IF(Loan_Not_Paid*Values_Entered,Beginning_Balance,""), "")</f>
        <v/>
      </c>
      <c r="E271" s="108" t="str">
        <f>IFERROR(IF(Loan_Not_Paid*Values_Entered,Monthly_Payment,""), "")</f>
        <v/>
      </c>
      <c r="F271" s="108" t="str">
        <f>IFERROR(IF(Loan_Not_Paid*Values_Entered,Principal,""), "")</f>
        <v/>
      </c>
      <c r="G271" s="108" t="str">
        <f>IFERROR(IF(Loan_Not_Paid*Values_Entered,Interest,""), "")</f>
        <v/>
      </c>
      <c r="H271" s="108" t="str">
        <f>IFERROR(IF(Loan_Not_Paid*Values_Entered,Ending_Balance,""), "")</f>
        <v/>
      </c>
    </row>
    <row r="272" spans="2:8" x14ac:dyDescent="0.35">
      <c r="B272" s="92" t="str">
        <f>IFERROR(IF(Loan_Not_Paid*Values_Entered,Payment_Number,""), "")</f>
        <v/>
      </c>
      <c r="C272" s="91" t="str">
        <f>IFERROR(IF(Loan_Not_Paid*Values_Entered,Payment_Date,""), "")</f>
        <v/>
      </c>
      <c r="D272" s="108" t="str">
        <f>IFERROR(IF(Loan_Not_Paid*Values_Entered,Beginning_Balance,""), "")</f>
        <v/>
      </c>
      <c r="E272" s="108" t="str">
        <f>IFERROR(IF(Loan_Not_Paid*Values_Entered,Monthly_Payment,""), "")</f>
        <v/>
      </c>
      <c r="F272" s="108" t="str">
        <f>IFERROR(IF(Loan_Not_Paid*Values_Entered,Principal,""), "")</f>
        <v/>
      </c>
      <c r="G272" s="108" t="str">
        <f>IFERROR(IF(Loan_Not_Paid*Values_Entered,Interest,""), "")</f>
        <v/>
      </c>
      <c r="H272" s="108" t="str">
        <f>IFERROR(IF(Loan_Not_Paid*Values_Entered,Ending_Balance,""), "")</f>
        <v/>
      </c>
    </row>
    <row r="273" spans="2:8" x14ac:dyDescent="0.35">
      <c r="B273" s="92" t="str">
        <f>IFERROR(IF(Loan_Not_Paid*Values_Entered,Payment_Number,""), "")</f>
        <v/>
      </c>
      <c r="C273" s="91" t="str">
        <f>IFERROR(IF(Loan_Not_Paid*Values_Entered,Payment_Date,""), "")</f>
        <v/>
      </c>
      <c r="D273" s="108" t="str">
        <f>IFERROR(IF(Loan_Not_Paid*Values_Entered,Beginning_Balance,""), "")</f>
        <v/>
      </c>
      <c r="E273" s="108" t="str">
        <f>IFERROR(IF(Loan_Not_Paid*Values_Entered,Monthly_Payment,""), "")</f>
        <v/>
      </c>
      <c r="F273" s="108" t="str">
        <f>IFERROR(IF(Loan_Not_Paid*Values_Entered,Principal,""), "")</f>
        <v/>
      </c>
      <c r="G273" s="108" t="str">
        <f>IFERROR(IF(Loan_Not_Paid*Values_Entered,Interest,""), "")</f>
        <v/>
      </c>
      <c r="H273" s="108" t="str">
        <f>IFERROR(IF(Loan_Not_Paid*Values_Entered,Ending_Balance,""), "")</f>
        <v/>
      </c>
    </row>
    <row r="274" spans="2:8" x14ac:dyDescent="0.35">
      <c r="B274" s="92" t="str">
        <f>IFERROR(IF(Loan_Not_Paid*Values_Entered,Payment_Number,""), "")</f>
        <v/>
      </c>
      <c r="C274" s="91" t="str">
        <f>IFERROR(IF(Loan_Not_Paid*Values_Entered,Payment_Date,""), "")</f>
        <v/>
      </c>
      <c r="D274" s="108" t="str">
        <f>IFERROR(IF(Loan_Not_Paid*Values_Entered,Beginning_Balance,""), "")</f>
        <v/>
      </c>
      <c r="E274" s="108" t="str">
        <f>IFERROR(IF(Loan_Not_Paid*Values_Entered,Monthly_Payment,""), "")</f>
        <v/>
      </c>
      <c r="F274" s="108" t="str">
        <f>IFERROR(IF(Loan_Not_Paid*Values_Entered,Principal,""), "")</f>
        <v/>
      </c>
      <c r="G274" s="108" t="str">
        <f>IFERROR(IF(Loan_Not_Paid*Values_Entered,Interest,""), "")</f>
        <v/>
      </c>
      <c r="H274" s="108" t="str">
        <f>IFERROR(IF(Loan_Not_Paid*Values_Entered,Ending_Balance,""), "")</f>
        <v/>
      </c>
    </row>
    <row r="275" spans="2:8" x14ac:dyDescent="0.35">
      <c r="B275" s="92" t="str">
        <f>IFERROR(IF(Loan_Not_Paid*Values_Entered,Payment_Number,""), "")</f>
        <v/>
      </c>
      <c r="C275" s="91" t="str">
        <f>IFERROR(IF(Loan_Not_Paid*Values_Entered,Payment_Date,""), "")</f>
        <v/>
      </c>
      <c r="D275" s="108" t="str">
        <f>IFERROR(IF(Loan_Not_Paid*Values_Entered,Beginning_Balance,""), "")</f>
        <v/>
      </c>
      <c r="E275" s="108" t="str">
        <f>IFERROR(IF(Loan_Not_Paid*Values_Entered,Monthly_Payment,""), "")</f>
        <v/>
      </c>
      <c r="F275" s="108" t="str">
        <f>IFERROR(IF(Loan_Not_Paid*Values_Entered,Principal,""), "")</f>
        <v/>
      </c>
      <c r="G275" s="108" t="str">
        <f>IFERROR(IF(Loan_Not_Paid*Values_Entered,Interest,""), "")</f>
        <v/>
      </c>
      <c r="H275" s="108" t="str">
        <f>IFERROR(IF(Loan_Not_Paid*Values_Entered,Ending_Balance,""), "")</f>
        <v/>
      </c>
    </row>
    <row r="276" spans="2:8" x14ac:dyDescent="0.35">
      <c r="B276" s="92" t="str">
        <f>IFERROR(IF(Loan_Not_Paid*Values_Entered,Payment_Number,""), "")</f>
        <v/>
      </c>
      <c r="C276" s="91" t="str">
        <f>IFERROR(IF(Loan_Not_Paid*Values_Entered,Payment_Date,""), "")</f>
        <v/>
      </c>
      <c r="D276" s="108" t="str">
        <f>IFERROR(IF(Loan_Not_Paid*Values_Entered,Beginning_Balance,""), "")</f>
        <v/>
      </c>
      <c r="E276" s="108" t="str">
        <f>IFERROR(IF(Loan_Not_Paid*Values_Entered,Monthly_Payment,""), "")</f>
        <v/>
      </c>
      <c r="F276" s="108" t="str">
        <f>IFERROR(IF(Loan_Not_Paid*Values_Entered,Principal,""), "")</f>
        <v/>
      </c>
      <c r="G276" s="108" t="str">
        <f>IFERROR(IF(Loan_Not_Paid*Values_Entered,Interest,""), "")</f>
        <v/>
      </c>
      <c r="H276" s="108" t="str">
        <f>IFERROR(IF(Loan_Not_Paid*Values_Entered,Ending_Balance,""), "")</f>
        <v/>
      </c>
    </row>
    <row r="277" spans="2:8" x14ac:dyDescent="0.35">
      <c r="B277" s="92" t="str">
        <f>IFERROR(IF(Loan_Not_Paid*Values_Entered,Payment_Number,""), "")</f>
        <v/>
      </c>
      <c r="C277" s="91" t="str">
        <f>IFERROR(IF(Loan_Not_Paid*Values_Entered,Payment_Date,""), "")</f>
        <v/>
      </c>
      <c r="D277" s="108" t="str">
        <f>IFERROR(IF(Loan_Not_Paid*Values_Entered,Beginning_Balance,""), "")</f>
        <v/>
      </c>
      <c r="E277" s="108" t="str">
        <f>IFERROR(IF(Loan_Not_Paid*Values_Entered,Monthly_Payment,""), "")</f>
        <v/>
      </c>
      <c r="F277" s="108" t="str">
        <f>IFERROR(IF(Loan_Not_Paid*Values_Entered,Principal,""), "")</f>
        <v/>
      </c>
      <c r="G277" s="108" t="str">
        <f>IFERROR(IF(Loan_Not_Paid*Values_Entered,Interest,""), "")</f>
        <v/>
      </c>
      <c r="H277" s="108" t="str">
        <f>IFERROR(IF(Loan_Not_Paid*Values_Entered,Ending_Balance,""), "")</f>
        <v/>
      </c>
    </row>
    <row r="278" spans="2:8" x14ac:dyDescent="0.35">
      <c r="B278" s="92" t="str">
        <f>IFERROR(IF(Loan_Not_Paid*Values_Entered,Payment_Number,""), "")</f>
        <v/>
      </c>
      <c r="C278" s="91" t="str">
        <f>IFERROR(IF(Loan_Not_Paid*Values_Entered,Payment_Date,""), "")</f>
        <v/>
      </c>
      <c r="D278" s="108" t="str">
        <f>IFERROR(IF(Loan_Not_Paid*Values_Entered,Beginning_Balance,""), "")</f>
        <v/>
      </c>
      <c r="E278" s="108" t="str">
        <f>IFERROR(IF(Loan_Not_Paid*Values_Entered,Monthly_Payment,""), "")</f>
        <v/>
      </c>
      <c r="F278" s="108" t="str">
        <f>IFERROR(IF(Loan_Not_Paid*Values_Entered,Principal,""), "")</f>
        <v/>
      </c>
      <c r="G278" s="108" t="str">
        <f>IFERROR(IF(Loan_Not_Paid*Values_Entered,Interest,""), "")</f>
        <v/>
      </c>
      <c r="H278" s="108" t="str">
        <f>IFERROR(IF(Loan_Not_Paid*Values_Entered,Ending_Balance,""), "")</f>
        <v/>
      </c>
    </row>
    <row r="279" spans="2:8" x14ac:dyDescent="0.35">
      <c r="B279" s="92" t="str">
        <f>IFERROR(IF(Loan_Not_Paid*Values_Entered,Payment_Number,""), "")</f>
        <v/>
      </c>
      <c r="C279" s="91" t="str">
        <f>IFERROR(IF(Loan_Not_Paid*Values_Entered,Payment_Date,""), "")</f>
        <v/>
      </c>
      <c r="D279" s="108" t="str">
        <f>IFERROR(IF(Loan_Not_Paid*Values_Entered,Beginning_Balance,""), "")</f>
        <v/>
      </c>
      <c r="E279" s="108" t="str">
        <f>IFERROR(IF(Loan_Not_Paid*Values_Entered,Monthly_Payment,""), "")</f>
        <v/>
      </c>
      <c r="F279" s="108" t="str">
        <f>IFERROR(IF(Loan_Not_Paid*Values_Entered,Principal,""), "")</f>
        <v/>
      </c>
      <c r="G279" s="108" t="str">
        <f>IFERROR(IF(Loan_Not_Paid*Values_Entered,Interest,""), "")</f>
        <v/>
      </c>
      <c r="H279" s="108" t="str">
        <f>IFERROR(IF(Loan_Not_Paid*Values_Entered,Ending_Balance,""), "")</f>
        <v/>
      </c>
    </row>
    <row r="280" spans="2:8" x14ac:dyDescent="0.35">
      <c r="B280" s="92" t="str">
        <f>IFERROR(IF(Loan_Not_Paid*Values_Entered,Payment_Number,""), "")</f>
        <v/>
      </c>
      <c r="C280" s="91" t="str">
        <f>IFERROR(IF(Loan_Not_Paid*Values_Entered,Payment_Date,""), "")</f>
        <v/>
      </c>
      <c r="D280" s="108" t="str">
        <f>IFERROR(IF(Loan_Not_Paid*Values_Entered,Beginning_Balance,""), "")</f>
        <v/>
      </c>
      <c r="E280" s="108" t="str">
        <f>IFERROR(IF(Loan_Not_Paid*Values_Entered,Monthly_Payment,""), "")</f>
        <v/>
      </c>
      <c r="F280" s="108" t="str">
        <f>IFERROR(IF(Loan_Not_Paid*Values_Entered,Principal,""), "")</f>
        <v/>
      </c>
      <c r="G280" s="108" t="str">
        <f>IFERROR(IF(Loan_Not_Paid*Values_Entered,Interest,""), "")</f>
        <v/>
      </c>
      <c r="H280" s="108" t="str">
        <f>IFERROR(IF(Loan_Not_Paid*Values_Entered,Ending_Balance,""), "")</f>
        <v/>
      </c>
    </row>
    <row r="281" spans="2:8" x14ac:dyDescent="0.35">
      <c r="B281" s="92" t="str">
        <f>IFERROR(IF(Loan_Not_Paid*Values_Entered,Payment_Number,""), "")</f>
        <v/>
      </c>
      <c r="C281" s="91" t="str">
        <f>IFERROR(IF(Loan_Not_Paid*Values_Entered,Payment_Date,""), "")</f>
        <v/>
      </c>
      <c r="D281" s="108" t="str">
        <f>IFERROR(IF(Loan_Not_Paid*Values_Entered,Beginning_Balance,""), "")</f>
        <v/>
      </c>
      <c r="E281" s="108" t="str">
        <f>IFERROR(IF(Loan_Not_Paid*Values_Entered,Monthly_Payment,""), "")</f>
        <v/>
      </c>
      <c r="F281" s="108" t="str">
        <f>IFERROR(IF(Loan_Not_Paid*Values_Entered,Principal,""), "")</f>
        <v/>
      </c>
      <c r="G281" s="108" t="str">
        <f>IFERROR(IF(Loan_Not_Paid*Values_Entered,Interest,""), "")</f>
        <v/>
      </c>
      <c r="H281" s="108" t="str">
        <f>IFERROR(IF(Loan_Not_Paid*Values_Entered,Ending_Balance,""), "")</f>
        <v/>
      </c>
    </row>
    <row r="282" spans="2:8" x14ac:dyDescent="0.35">
      <c r="B282" s="92" t="str">
        <f>IFERROR(IF(Loan_Not_Paid*Values_Entered,Payment_Number,""), "")</f>
        <v/>
      </c>
      <c r="C282" s="91" t="str">
        <f>IFERROR(IF(Loan_Not_Paid*Values_Entered,Payment_Date,""), "")</f>
        <v/>
      </c>
      <c r="D282" s="108" t="str">
        <f>IFERROR(IF(Loan_Not_Paid*Values_Entered,Beginning_Balance,""), "")</f>
        <v/>
      </c>
      <c r="E282" s="108" t="str">
        <f>IFERROR(IF(Loan_Not_Paid*Values_Entered,Monthly_Payment,""), "")</f>
        <v/>
      </c>
      <c r="F282" s="108" t="str">
        <f>IFERROR(IF(Loan_Not_Paid*Values_Entered,Principal,""), "")</f>
        <v/>
      </c>
      <c r="G282" s="108" t="str">
        <f>IFERROR(IF(Loan_Not_Paid*Values_Entered,Interest,""), "")</f>
        <v/>
      </c>
      <c r="H282" s="108" t="str">
        <f>IFERROR(IF(Loan_Not_Paid*Values_Entered,Ending_Balance,""), "")</f>
        <v/>
      </c>
    </row>
    <row r="283" spans="2:8" x14ac:dyDescent="0.35">
      <c r="B283" s="92" t="str">
        <f>IFERROR(IF(Loan_Not_Paid*Values_Entered,Payment_Number,""), "")</f>
        <v/>
      </c>
      <c r="C283" s="91" t="str">
        <f>IFERROR(IF(Loan_Not_Paid*Values_Entered,Payment_Date,""), "")</f>
        <v/>
      </c>
      <c r="D283" s="108" t="str">
        <f>IFERROR(IF(Loan_Not_Paid*Values_Entered,Beginning_Balance,""), "")</f>
        <v/>
      </c>
      <c r="E283" s="108" t="str">
        <f>IFERROR(IF(Loan_Not_Paid*Values_Entered,Monthly_Payment,""), "")</f>
        <v/>
      </c>
      <c r="F283" s="108" t="str">
        <f>IFERROR(IF(Loan_Not_Paid*Values_Entered,Principal,""), "")</f>
        <v/>
      </c>
      <c r="G283" s="108" t="str">
        <f>IFERROR(IF(Loan_Not_Paid*Values_Entered,Interest,""), "")</f>
        <v/>
      </c>
      <c r="H283" s="108" t="str">
        <f>IFERROR(IF(Loan_Not_Paid*Values_Entered,Ending_Balance,""), "")</f>
        <v/>
      </c>
    </row>
    <row r="284" spans="2:8" x14ac:dyDescent="0.35">
      <c r="B284" s="92" t="str">
        <f>IFERROR(IF(Loan_Not_Paid*Values_Entered,Payment_Number,""), "")</f>
        <v/>
      </c>
      <c r="C284" s="91" t="str">
        <f>IFERROR(IF(Loan_Not_Paid*Values_Entered,Payment_Date,""), "")</f>
        <v/>
      </c>
      <c r="D284" s="108" t="str">
        <f>IFERROR(IF(Loan_Not_Paid*Values_Entered,Beginning_Balance,""), "")</f>
        <v/>
      </c>
      <c r="E284" s="108" t="str">
        <f>IFERROR(IF(Loan_Not_Paid*Values_Entered,Monthly_Payment,""), "")</f>
        <v/>
      </c>
      <c r="F284" s="108" t="str">
        <f>IFERROR(IF(Loan_Not_Paid*Values_Entered,Principal,""), "")</f>
        <v/>
      </c>
      <c r="G284" s="108" t="str">
        <f>IFERROR(IF(Loan_Not_Paid*Values_Entered,Interest,""), "")</f>
        <v/>
      </c>
      <c r="H284" s="108" t="str">
        <f>IFERROR(IF(Loan_Not_Paid*Values_Entered,Ending_Balance,""), "")</f>
        <v/>
      </c>
    </row>
    <row r="285" spans="2:8" x14ac:dyDescent="0.35">
      <c r="B285" s="92" t="str">
        <f>IFERROR(IF(Loan_Not_Paid*Values_Entered,Payment_Number,""), "")</f>
        <v/>
      </c>
      <c r="C285" s="91" t="str">
        <f>IFERROR(IF(Loan_Not_Paid*Values_Entered,Payment_Date,""), "")</f>
        <v/>
      </c>
      <c r="D285" s="108" t="str">
        <f>IFERROR(IF(Loan_Not_Paid*Values_Entered,Beginning_Balance,""), "")</f>
        <v/>
      </c>
      <c r="E285" s="108" t="str">
        <f>IFERROR(IF(Loan_Not_Paid*Values_Entered,Monthly_Payment,""), "")</f>
        <v/>
      </c>
      <c r="F285" s="108" t="str">
        <f>IFERROR(IF(Loan_Not_Paid*Values_Entered,Principal,""), "")</f>
        <v/>
      </c>
      <c r="G285" s="108" t="str">
        <f>IFERROR(IF(Loan_Not_Paid*Values_Entered,Interest,""), "")</f>
        <v/>
      </c>
      <c r="H285" s="108" t="str">
        <f>IFERROR(IF(Loan_Not_Paid*Values_Entered,Ending_Balance,""), "")</f>
        <v/>
      </c>
    </row>
    <row r="286" spans="2:8" x14ac:dyDescent="0.35">
      <c r="B286" s="92" t="str">
        <f>IFERROR(IF(Loan_Not_Paid*Values_Entered,Payment_Number,""), "")</f>
        <v/>
      </c>
      <c r="C286" s="91" t="str">
        <f>IFERROR(IF(Loan_Not_Paid*Values_Entered,Payment_Date,""), "")</f>
        <v/>
      </c>
      <c r="D286" s="108" t="str">
        <f>IFERROR(IF(Loan_Not_Paid*Values_Entered,Beginning_Balance,""), "")</f>
        <v/>
      </c>
      <c r="E286" s="108" t="str">
        <f>IFERROR(IF(Loan_Not_Paid*Values_Entered,Monthly_Payment,""), "")</f>
        <v/>
      </c>
      <c r="F286" s="108" t="str">
        <f>IFERROR(IF(Loan_Not_Paid*Values_Entered,Principal,""), "")</f>
        <v/>
      </c>
      <c r="G286" s="108" t="str">
        <f>IFERROR(IF(Loan_Not_Paid*Values_Entered,Interest,""), "")</f>
        <v/>
      </c>
      <c r="H286" s="108" t="str">
        <f>IFERROR(IF(Loan_Not_Paid*Values_Entered,Ending_Balance,""), "")</f>
        <v/>
      </c>
    </row>
    <row r="287" spans="2:8" x14ac:dyDescent="0.35">
      <c r="B287" s="92" t="str">
        <f>IFERROR(IF(Loan_Not_Paid*Values_Entered,Payment_Number,""), "")</f>
        <v/>
      </c>
      <c r="C287" s="91" t="str">
        <f>IFERROR(IF(Loan_Not_Paid*Values_Entered,Payment_Date,""), "")</f>
        <v/>
      </c>
      <c r="D287" s="108" t="str">
        <f>IFERROR(IF(Loan_Not_Paid*Values_Entered,Beginning_Balance,""), "")</f>
        <v/>
      </c>
      <c r="E287" s="108" t="str">
        <f>IFERROR(IF(Loan_Not_Paid*Values_Entered,Monthly_Payment,""), "")</f>
        <v/>
      </c>
      <c r="F287" s="108" t="str">
        <f>IFERROR(IF(Loan_Not_Paid*Values_Entered,Principal,""), "")</f>
        <v/>
      </c>
      <c r="G287" s="108" t="str">
        <f>IFERROR(IF(Loan_Not_Paid*Values_Entered,Interest,""), "")</f>
        <v/>
      </c>
      <c r="H287" s="108" t="str">
        <f>IFERROR(IF(Loan_Not_Paid*Values_Entered,Ending_Balance,""), "")</f>
        <v/>
      </c>
    </row>
    <row r="288" spans="2:8" x14ac:dyDescent="0.35">
      <c r="B288" s="92" t="str">
        <f>IFERROR(IF(Loan_Not_Paid*Values_Entered,Payment_Number,""), "")</f>
        <v/>
      </c>
      <c r="C288" s="91" t="str">
        <f>IFERROR(IF(Loan_Not_Paid*Values_Entered,Payment_Date,""), "")</f>
        <v/>
      </c>
      <c r="D288" s="108" t="str">
        <f>IFERROR(IF(Loan_Not_Paid*Values_Entered,Beginning_Balance,""), "")</f>
        <v/>
      </c>
      <c r="E288" s="108" t="str">
        <f>IFERROR(IF(Loan_Not_Paid*Values_Entered,Monthly_Payment,""), "")</f>
        <v/>
      </c>
      <c r="F288" s="108" t="str">
        <f>IFERROR(IF(Loan_Not_Paid*Values_Entered,Principal,""), "")</f>
        <v/>
      </c>
      <c r="G288" s="108" t="str">
        <f>IFERROR(IF(Loan_Not_Paid*Values_Entered,Interest,""), "")</f>
        <v/>
      </c>
      <c r="H288" s="108" t="str">
        <f>IFERROR(IF(Loan_Not_Paid*Values_Entered,Ending_Balance,""), "")</f>
        <v/>
      </c>
    </row>
    <row r="289" spans="2:8" x14ac:dyDescent="0.35">
      <c r="B289" s="92" t="str">
        <f>IFERROR(IF(Loan_Not_Paid*Values_Entered,Payment_Number,""), "")</f>
        <v/>
      </c>
      <c r="C289" s="91" t="str">
        <f>IFERROR(IF(Loan_Not_Paid*Values_Entered,Payment_Date,""), "")</f>
        <v/>
      </c>
      <c r="D289" s="108" t="str">
        <f>IFERROR(IF(Loan_Not_Paid*Values_Entered,Beginning_Balance,""), "")</f>
        <v/>
      </c>
      <c r="E289" s="108" t="str">
        <f>IFERROR(IF(Loan_Not_Paid*Values_Entered,Monthly_Payment,""), "")</f>
        <v/>
      </c>
      <c r="F289" s="108" t="str">
        <f>IFERROR(IF(Loan_Not_Paid*Values_Entered,Principal,""), "")</f>
        <v/>
      </c>
      <c r="G289" s="108" t="str">
        <f>IFERROR(IF(Loan_Not_Paid*Values_Entered,Interest,""), "")</f>
        <v/>
      </c>
      <c r="H289" s="108" t="str">
        <f>IFERROR(IF(Loan_Not_Paid*Values_Entered,Ending_Balance,""), "")</f>
        <v/>
      </c>
    </row>
    <row r="290" spans="2:8" x14ac:dyDescent="0.35">
      <c r="B290" s="92" t="str">
        <f>IFERROR(IF(Loan_Not_Paid*Values_Entered,Payment_Number,""), "")</f>
        <v/>
      </c>
      <c r="C290" s="91" t="str">
        <f>IFERROR(IF(Loan_Not_Paid*Values_Entered,Payment_Date,""), "")</f>
        <v/>
      </c>
      <c r="D290" s="108" t="str">
        <f>IFERROR(IF(Loan_Not_Paid*Values_Entered,Beginning_Balance,""), "")</f>
        <v/>
      </c>
      <c r="E290" s="108" t="str">
        <f>IFERROR(IF(Loan_Not_Paid*Values_Entered,Monthly_Payment,""), "")</f>
        <v/>
      </c>
      <c r="F290" s="108" t="str">
        <f>IFERROR(IF(Loan_Not_Paid*Values_Entered,Principal,""), "")</f>
        <v/>
      </c>
      <c r="G290" s="108" t="str">
        <f>IFERROR(IF(Loan_Not_Paid*Values_Entered,Interest,""), "")</f>
        <v/>
      </c>
      <c r="H290" s="108" t="str">
        <f>IFERROR(IF(Loan_Not_Paid*Values_Entered,Ending_Balance,""), "")</f>
        <v/>
      </c>
    </row>
    <row r="291" spans="2:8" x14ac:dyDescent="0.35">
      <c r="B291" s="92" t="str">
        <f>IFERROR(IF(Loan_Not_Paid*Values_Entered,Payment_Number,""), "")</f>
        <v/>
      </c>
      <c r="C291" s="91" t="str">
        <f>IFERROR(IF(Loan_Not_Paid*Values_Entered,Payment_Date,""), "")</f>
        <v/>
      </c>
      <c r="D291" s="108" t="str">
        <f>IFERROR(IF(Loan_Not_Paid*Values_Entered,Beginning_Balance,""), "")</f>
        <v/>
      </c>
      <c r="E291" s="108" t="str">
        <f>IFERROR(IF(Loan_Not_Paid*Values_Entered,Monthly_Payment,""), "")</f>
        <v/>
      </c>
      <c r="F291" s="108" t="str">
        <f>IFERROR(IF(Loan_Not_Paid*Values_Entered,Principal,""), "")</f>
        <v/>
      </c>
      <c r="G291" s="108" t="str">
        <f>IFERROR(IF(Loan_Not_Paid*Values_Entered,Interest,""), "")</f>
        <v/>
      </c>
      <c r="H291" s="108" t="str">
        <f>IFERROR(IF(Loan_Not_Paid*Values_Entered,Ending_Balance,""), "")</f>
        <v/>
      </c>
    </row>
    <row r="292" spans="2:8" x14ac:dyDescent="0.35">
      <c r="B292" s="92" t="str">
        <f>IFERROR(IF(Loan_Not_Paid*Values_Entered,Payment_Number,""), "")</f>
        <v/>
      </c>
      <c r="C292" s="91" t="str">
        <f>IFERROR(IF(Loan_Not_Paid*Values_Entered,Payment_Date,""), "")</f>
        <v/>
      </c>
      <c r="D292" s="108" t="str">
        <f>IFERROR(IF(Loan_Not_Paid*Values_Entered,Beginning_Balance,""), "")</f>
        <v/>
      </c>
      <c r="E292" s="108" t="str">
        <f>IFERROR(IF(Loan_Not_Paid*Values_Entered,Monthly_Payment,""), "")</f>
        <v/>
      </c>
      <c r="F292" s="108" t="str">
        <f>IFERROR(IF(Loan_Not_Paid*Values_Entered,Principal,""), "")</f>
        <v/>
      </c>
      <c r="G292" s="108" t="str">
        <f>IFERROR(IF(Loan_Not_Paid*Values_Entered,Interest,""), "")</f>
        <v/>
      </c>
      <c r="H292" s="108" t="str">
        <f>IFERROR(IF(Loan_Not_Paid*Values_Entered,Ending_Balance,""), "")</f>
        <v/>
      </c>
    </row>
    <row r="293" spans="2:8" x14ac:dyDescent="0.35">
      <c r="B293" s="92" t="str">
        <f>IFERROR(IF(Loan_Not_Paid*Values_Entered,Payment_Number,""), "")</f>
        <v/>
      </c>
      <c r="C293" s="91" t="str">
        <f>IFERROR(IF(Loan_Not_Paid*Values_Entered,Payment_Date,""), "")</f>
        <v/>
      </c>
      <c r="D293" s="108" t="str">
        <f>IFERROR(IF(Loan_Not_Paid*Values_Entered,Beginning_Balance,""), "")</f>
        <v/>
      </c>
      <c r="E293" s="108" t="str">
        <f>IFERROR(IF(Loan_Not_Paid*Values_Entered,Monthly_Payment,""), "")</f>
        <v/>
      </c>
      <c r="F293" s="108" t="str">
        <f>IFERROR(IF(Loan_Not_Paid*Values_Entered,Principal,""), "")</f>
        <v/>
      </c>
      <c r="G293" s="108" t="str">
        <f>IFERROR(IF(Loan_Not_Paid*Values_Entered,Interest,""), "")</f>
        <v/>
      </c>
      <c r="H293" s="108" t="str">
        <f>IFERROR(IF(Loan_Not_Paid*Values_Entered,Ending_Balance,""), "")</f>
        <v/>
      </c>
    </row>
    <row r="294" spans="2:8" x14ac:dyDescent="0.35">
      <c r="B294" s="92" t="str">
        <f>IFERROR(IF(Loan_Not_Paid*Values_Entered,Payment_Number,""), "")</f>
        <v/>
      </c>
      <c r="C294" s="91" t="str">
        <f>IFERROR(IF(Loan_Not_Paid*Values_Entered,Payment_Date,""), "")</f>
        <v/>
      </c>
      <c r="D294" s="108" t="str">
        <f>IFERROR(IF(Loan_Not_Paid*Values_Entered,Beginning_Balance,""), "")</f>
        <v/>
      </c>
      <c r="E294" s="108" t="str">
        <f>IFERROR(IF(Loan_Not_Paid*Values_Entered,Monthly_Payment,""), "")</f>
        <v/>
      </c>
      <c r="F294" s="108" t="str">
        <f>IFERROR(IF(Loan_Not_Paid*Values_Entered,Principal,""), "")</f>
        <v/>
      </c>
      <c r="G294" s="108" t="str">
        <f>IFERROR(IF(Loan_Not_Paid*Values_Entered,Interest,""), "")</f>
        <v/>
      </c>
      <c r="H294" s="108" t="str">
        <f>IFERROR(IF(Loan_Not_Paid*Values_Entered,Ending_Balance,""), "")</f>
        <v/>
      </c>
    </row>
    <row r="295" spans="2:8" x14ac:dyDescent="0.35">
      <c r="B295" s="92" t="str">
        <f>IFERROR(IF(Loan_Not_Paid*Values_Entered,Payment_Number,""), "")</f>
        <v/>
      </c>
      <c r="C295" s="91" t="str">
        <f>IFERROR(IF(Loan_Not_Paid*Values_Entered,Payment_Date,""), "")</f>
        <v/>
      </c>
      <c r="D295" s="108" t="str">
        <f>IFERROR(IF(Loan_Not_Paid*Values_Entered,Beginning_Balance,""), "")</f>
        <v/>
      </c>
      <c r="E295" s="108" t="str">
        <f>IFERROR(IF(Loan_Not_Paid*Values_Entered,Monthly_Payment,""), "")</f>
        <v/>
      </c>
      <c r="F295" s="108" t="str">
        <f>IFERROR(IF(Loan_Not_Paid*Values_Entered,Principal,""), "")</f>
        <v/>
      </c>
      <c r="G295" s="108" t="str">
        <f>IFERROR(IF(Loan_Not_Paid*Values_Entered,Interest,""), "")</f>
        <v/>
      </c>
      <c r="H295" s="108" t="str">
        <f>IFERROR(IF(Loan_Not_Paid*Values_Entered,Ending_Balance,""), "")</f>
        <v/>
      </c>
    </row>
    <row r="296" spans="2:8" x14ac:dyDescent="0.35">
      <c r="B296" s="92" t="str">
        <f>IFERROR(IF(Loan_Not_Paid*Values_Entered,Payment_Number,""), "")</f>
        <v/>
      </c>
      <c r="C296" s="91" t="str">
        <f>IFERROR(IF(Loan_Not_Paid*Values_Entered,Payment_Date,""), "")</f>
        <v/>
      </c>
      <c r="D296" s="108" t="str">
        <f>IFERROR(IF(Loan_Not_Paid*Values_Entered,Beginning_Balance,""), "")</f>
        <v/>
      </c>
      <c r="E296" s="108" t="str">
        <f>IFERROR(IF(Loan_Not_Paid*Values_Entered,Monthly_Payment,""), "")</f>
        <v/>
      </c>
      <c r="F296" s="108" t="str">
        <f>IFERROR(IF(Loan_Not_Paid*Values_Entered,Principal,""), "")</f>
        <v/>
      </c>
      <c r="G296" s="108" t="str">
        <f>IFERROR(IF(Loan_Not_Paid*Values_Entered,Interest,""), "")</f>
        <v/>
      </c>
      <c r="H296" s="108" t="str">
        <f>IFERROR(IF(Loan_Not_Paid*Values_Entered,Ending_Balance,""), "")</f>
        <v/>
      </c>
    </row>
    <row r="297" spans="2:8" x14ac:dyDescent="0.35">
      <c r="B297" s="92" t="str">
        <f>IFERROR(IF(Loan_Not_Paid*Values_Entered,Payment_Number,""), "")</f>
        <v/>
      </c>
      <c r="C297" s="91" t="str">
        <f>IFERROR(IF(Loan_Not_Paid*Values_Entered,Payment_Date,""), "")</f>
        <v/>
      </c>
      <c r="D297" s="108" t="str">
        <f>IFERROR(IF(Loan_Not_Paid*Values_Entered,Beginning_Balance,""), "")</f>
        <v/>
      </c>
      <c r="E297" s="108" t="str">
        <f>IFERROR(IF(Loan_Not_Paid*Values_Entered,Monthly_Payment,""), "")</f>
        <v/>
      </c>
      <c r="F297" s="108" t="str">
        <f>IFERROR(IF(Loan_Not_Paid*Values_Entered,Principal,""), "")</f>
        <v/>
      </c>
      <c r="G297" s="108" t="str">
        <f>IFERROR(IF(Loan_Not_Paid*Values_Entered,Interest,""), "")</f>
        <v/>
      </c>
      <c r="H297" s="108" t="str">
        <f>IFERROR(IF(Loan_Not_Paid*Values_Entered,Ending_Balance,""), "")</f>
        <v/>
      </c>
    </row>
    <row r="298" spans="2:8" x14ac:dyDescent="0.35">
      <c r="B298" s="92" t="str">
        <f>IFERROR(IF(Loan_Not_Paid*Values_Entered,Payment_Number,""), "")</f>
        <v/>
      </c>
      <c r="C298" s="91" t="str">
        <f>IFERROR(IF(Loan_Not_Paid*Values_Entered,Payment_Date,""), "")</f>
        <v/>
      </c>
      <c r="D298" s="108" t="str">
        <f>IFERROR(IF(Loan_Not_Paid*Values_Entered,Beginning_Balance,""), "")</f>
        <v/>
      </c>
      <c r="E298" s="108" t="str">
        <f>IFERROR(IF(Loan_Not_Paid*Values_Entered,Monthly_Payment,""), "")</f>
        <v/>
      </c>
      <c r="F298" s="108" t="str">
        <f>IFERROR(IF(Loan_Not_Paid*Values_Entered,Principal,""), "")</f>
        <v/>
      </c>
      <c r="G298" s="108" t="str">
        <f>IFERROR(IF(Loan_Not_Paid*Values_Entered,Interest,""), "")</f>
        <v/>
      </c>
      <c r="H298" s="108" t="str">
        <f>IFERROR(IF(Loan_Not_Paid*Values_Entered,Ending_Balance,""), "")</f>
        <v/>
      </c>
    </row>
    <row r="299" spans="2:8" x14ac:dyDescent="0.35">
      <c r="B299" s="92" t="str">
        <f>IFERROR(IF(Loan_Not_Paid*Values_Entered,Payment_Number,""), "")</f>
        <v/>
      </c>
      <c r="C299" s="91" t="str">
        <f>IFERROR(IF(Loan_Not_Paid*Values_Entered,Payment_Date,""), "")</f>
        <v/>
      </c>
      <c r="D299" s="108" t="str">
        <f>IFERROR(IF(Loan_Not_Paid*Values_Entered,Beginning_Balance,""), "")</f>
        <v/>
      </c>
      <c r="E299" s="108" t="str">
        <f>IFERROR(IF(Loan_Not_Paid*Values_Entered,Monthly_Payment,""), "")</f>
        <v/>
      </c>
      <c r="F299" s="108" t="str">
        <f>IFERROR(IF(Loan_Not_Paid*Values_Entered,Principal,""), "")</f>
        <v/>
      </c>
      <c r="G299" s="108" t="str">
        <f>IFERROR(IF(Loan_Not_Paid*Values_Entered,Interest,""), "")</f>
        <v/>
      </c>
      <c r="H299" s="108" t="str">
        <f>IFERROR(IF(Loan_Not_Paid*Values_Entered,Ending_Balance,""), "")</f>
        <v/>
      </c>
    </row>
    <row r="300" spans="2:8" x14ac:dyDescent="0.35">
      <c r="B300" s="92" t="str">
        <f>IFERROR(IF(Loan_Not_Paid*Values_Entered,Payment_Number,""), "")</f>
        <v/>
      </c>
      <c r="C300" s="91" t="str">
        <f>IFERROR(IF(Loan_Not_Paid*Values_Entered,Payment_Date,""), "")</f>
        <v/>
      </c>
      <c r="D300" s="108" t="str">
        <f>IFERROR(IF(Loan_Not_Paid*Values_Entered,Beginning_Balance,""), "")</f>
        <v/>
      </c>
      <c r="E300" s="108" t="str">
        <f>IFERROR(IF(Loan_Not_Paid*Values_Entered,Monthly_Payment,""), "")</f>
        <v/>
      </c>
      <c r="F300" s="108" t="str">
        <f>IFERROR(IF(Loan_Not_Paid*Values_Entered,Principal,""), "")</f>
        <v/>
      </c>
      <c r="G300" s="108" t="str">
        <f>IFERROR(IF(Loan_Not_Paid*Values_Entered,Interest,""), "")</f>
        <v/>
      </c>
      <c r="H300" s="108" t="str">
        <f>IFERROR(IF(Loan_Not_Paid*Values_Entered,Ending_Balance,""), "")</f>
        <v/>
      </c>
    </row>
    <row r="301" spans="2:8" x14ac:dyDescent="0.35">
      <c r="B301" s="92" t="str">
        <f>IFERROR(IF(Loan_Not_Paid*Values_Entered,Payment_Number,""), "")</f>
        <v/>
      </c>
      <c r="C301" s="91" t="str">
        <f>IFERROR(IF(Loan_Not_Paid*Values_Entered,Payment_Date,""), "")</f>
        <v/>
      </c>
      <c r="D301" s="108" t="str">
        <f>IFERROR(IF(Loan_Not_Paid*Values_Entered,Beginning_Balance,""), "")</f>
        <v/>
      </c>
      <c r="E301" s="108" t="str">
        <f>IFERROR(IF(Loan_Not_Paid*Values_Entered,Monthly_Payment,""), "")</f>
        <v/>
      </c>
      <c r="F301" s="108" t="str">
        <f>IFERROR(IF(Loan_Not_Paid*Values_Entered,Principal,""), "")</f>
        <v/>
      </c>
      <c r="G301" s="108" t="str">
        <f>IFERROR(IF(Loan_Not_Paid*Values_Entered,Interest,""), "")</f>
        <v/>
      </c>
      <c r="H301" s="108" t="str">
        <f>IFERROR(IF(Loan_Not_Paid*Values_Entered,Ending_Balance,""), "")</f>
        <v/>
      </c>
    </row>
    <row r="302" spans="2:8" x14ac:dyDescent="0.35">
      <c r="B302" s="92" t="str">
        <f>IFERROR(IF(Loan_Not_Paid*Values_Entered,Payment_Number,""), "")</f>
        <v/>
      </c>
      <c r="C302" s="91" t="str">
        <f>IFERROR(IF(Loan_Not_Paid*Values_Entered,Payment_Date,""), "")</f>
        <v/>
      </c>
      <c r="D302" s="108" t="str">
        <f>IFERROR(IF(Loan_Not_Paid*Values_Entered,Beginning_Balance,""), "")</f>
        <v/>
      </c>
      <c r="E302" s="108" t="str">
        <f>IFERROR(IF(Loan_Not_Paid*Values_Entered,Monthly_Payment,""), "")</f>
        <v/>
      </c>
      <c r="F302" s="108" t="str">
        <f>IFERROR(IF(Loan_Not_Paid*Values_Entered,Principal,""), "")</f>
        <v/>
      </c>
      <c r="G302" s="108" t="str">
        <f>IFERROR(IF(Loan_Not_Paid*Values_Entered,Interest,""), "")</f>
        <v/>
      </c>
      <c r="H302" s="108" t="str">
        <f>IFERROR(IF(Loan_Not_Paid*Values_Entered,Ending_Balance,""), "")</f>
        <v/>
      </c>
    </row>
    <row r="303" spans="2:8" x14ac:dyDescent="0.35">
      <c r="B303" s="92" t="str">
        <f>IFERROR(IF(Loan_Not_Paid*Values_Entered,Payment_Number,""), "")</f>
        <v/>
      </c>
      <c r="C303" s="91" t="str">
        <f>IFERROR(IF(Loan_Not_Paid*Values_Entered,Payment_Date,""), "")</f>
        <v/>
      </c>
      <c r="D303" s="108" t="str">
        <f>IFERROR(IF(Loan_Not_Paid*Values_Entered,Beginning_Balance,""), "")</f>
        <v/>
      </c>
      <c r="E303" s="108" t="str">
        <f>IFERROR(IF(Loan_Not_Paid*Values_Entered,Monthly_Payment,""), "")</f>
        <v/>
      </c>
      <c r="F303" s="108" t="str">
        <f>IFERROR(IF(Loan_Not_Paid*Values_Entered,Principal,""), "")</f>
        <v/>
      </c>
      <c r="G303" s="108" t="str">
        <f>IFERROR(IF(Loan_Not_Paid*Values_Entered,Interest,""), "")</f>
        <v/>
      </c>
      <c r="H303" s="108" t="str">
        <f>IFERROR(IF(Loan_Not_Paid*Values_Entered,Ending_Balance,""), "")</f>
        <v/>
      </c>
    </row>
    <row r="304" spans="2:8" x14ac:dyDescent="0.35">
      <c r="B304" s="92" t="str">
        <f>IFERROR(IF(Loan_Not_Paid*Values_Entered,Payment_Number,""), "")</f>
        <v/>
      </c>
      <c r="C304" s="91" t="str">
        <f>IFERROR(IF(Loan_Not_Paid*Values_Entered,Payment_Date,""), "")</f>
        <v/>
      </c>
      <c r="D304" s="108" t="str">
        <f>IFERROR(IF(Loan_Not_Paid*Values_Entered,Beginning_Balance,""), "")</f>
        <v/>
      </c>
      <c r="E304" s="108" t="str">
        <f>IFERROR(IF(Loan_Not_Paid*Values_Entered,Monthly_Payment,""), "")</f>
        <v/>
      </c>
      <c r="F304" s="108" t="str">
        <f>IFERROR(IF(Loan_Not_Paid*Values_Entered,Principal,""), "")</f>
        <v/>
      </c>
      <c r="G304" s="108" t="str">
        <f>IFERROR(IF(Loan_Not_Paid*Values_Entered,Interest,""), "")</f>
        <v/>
      </c>
      <c r="H304" s="108" t="str">
        <f>IFERROR(IF(Loan_Not_Paid*Values_Entered,Ending_Balance,""), "")</f>
        <v/>
      </c>
    </row>
    <row r="305" spans="2:8" x14ac:dyDescent="0.35">
      <c r="B305" s="92" t="str">
        <f>IFERROR(IF(Loan_Not_Paid*Values_Entered,Payment_Number,""), "")</f>
        <v/>
      </c>
      <c r="C305" s="91" t="str">
        <f>IFERROR(IF(Loan_Not_Paid*Values_Entered,Payment_Date,""), "")</f>
        <v/>
      </c>
      <c r="D305" s="108" t="str">
        <f>IFERROR(IF(Loan_Not_Paid*Values_Entered,Beginning_Balance,""), "")</f>
        <v/>
      </c>
      <c r="E305" s="108" t="str">
        <f>IFERROR(IF(Loan_Not_Paid*Values_Entered,Monthly_Payment,""), "")</f>
        <v/>
      </c>
      <c r="F305" s="108" t="str">
        <f>IFERROR(IF(Loan_Not_Paid*Values_Entered,Principal,""), "")</f>
        <v/>
      </c>
      <c r="G305" s="108" t="str">
        <f>IFERROR(IF(Loan_Not_Paid*Values_Entered,Interest,""), "")</f>
        <v/>
      </c>
      <c r="H305" s="108" t="str">
        <f>IFERROR(IF(Loan_Not_Paid*Values_Entered,Ending_Balance,""), "")</f>
        <v/>
      </c>
    </row>
    <row r="306" spans="2:8" x14ac:dyDescent="0.35">
      <c r="B306" s="92" t="str">
        <f>IFERROR(IF(Loan_Not_Paid*Values_Entered,Payment_Number,""), "")</f>
        <v/>
      </c>
      <c r="C306" s="91" t="str">
        <f>IFERROR(IF(Loan_Not_Paid*Values_Entered,Payment_Date,""), "")</f>
        <v/>
      </c>
      <c r="D306" s="108" t="str">
        <f>IFERROR(IF(Loan_Not_Paid*Values_Entered,Beginning_Balance,""), "")</f>
        <v/>
      </c>
      <c r="E306" s="108" t="str">
        <f>IFERROR(IF(Loan_Not_Paid*Values_Entered,Monthly_Payment,""), "")</f>
        <v/>
      </c>
      <c r="F306" s="108" t="str">
        <f>IFERROR(IF(Loan_Not_Paid*Values_Entered,Principal,""), "")</f>
        <v/>
      </c>
      <c r="G306" s="108" t="str">
        <f>IFERROR(IF(Loan_Not_Paid*Values_Entered,Interest,""), "")</f>
        <v/>
      </c>
      <c r="H306" s="108" t="str">
        <f>IFERROR(IF(Loan_Not_Paid*Values_Entered,Ending_Balance,""), "")</f>
        <v/>
      </c>
    </row>
    <row r="307" spans="2:8" x14ac:dyDescent="0.35">
      <c r="B307" s="92" t="str">
        <f>IFERROR(IF(Loan_Not_Paid*Values_Entered,Payment_Number,""), "")</f>
        <v/>
      </c>
      <c r="C307" s="91" t="str">
        <f>IFERROR(IF(Loan_Not_Paid*Values_Entered,Payment_Date,""), "")</f>
        <v/>
      </c>
      <c r="D307" s="108" t="str">
        <f>IFERROR(IF(Loan_Not_Paid*Values_Entered,Beginning_Balance,""), "")</f>
        <v/>
      </c>
      <c r="E307" s="108" t="str">
        <f>IFERROR(IF(Loan_Not_Paid*Values_Entered,Monthly_Payment,""), "")</f>
        <v/>
      </c>
      <c r="F307" s="108" t="str">
        <f>IFERROR(IF(Loan_Not_Paid*Values_Entered,Principal,""), "")</f>
        <v/>
      </c>
      <c r="G307" s="108" t="str">
        <f>IFERROR(IF(Loan_Not_Paid*Values_Entered,Interest,""), "")</f>
        <v/>
      </c>
      <c r="H307" s="108" t="str">
        <f>IFERROR(IF(Loan_Not_Paid*Values_Entered,Ending_Balance,""), "")</f>
        <v/>
      </c>
    </row>
    <row r="308" spans="2:8" x14ac:dyDescent="0.35">
      <c r="B308" s="92" t="str">
        <f>IFERROR(IF(Loan_Not_Paid*Values_Entered,Payment_Number,""), "")</f>
        <v/>
      </c>
      <c r="C308" s="91" t="str">
        <f>IFERROR(IF(Loan_Not_Paid*Values_Entered,Payment_Date,""), "")</f>
        <v/>
      </c>
      <c r="D308" s="108" t="str">
        <f>IFERROR(IF(Loan_Not_Paid*Values_Entered,Beginning_Balance,""), "")</f>
        <v/>
      </c>
      <c r="E308" s="108" t="str">
        <f>IFERROR(IF(Loan_Not_Paid*Values_Entered,Monthly_Payment,""), "")</f>
        <v/>
      </c>
      <c r="F308" s="108" t="str">
        <f>IFERROR(IF(Loan_Not_Paid*Values_Entered,Principal,""), "")</f>
        <v/>
      </c>
      <c r="G308" s="108" t="str">
        <f>IFERROR(IF(Loan_Not_Paid*Values_Entered,Interest,""), "")</f>
        <v/>
      </c>
      <c r="H308" s="108" t="str">
        <f>IFERROR(IF(Loan_Not_Paid*Values_Entered,Ending_Balance,""), "")</f>
        <v/>
      </c>
    </row>
    <row r="309" spans="2:8" x14ac:dyDescent="0.35">
      <c r="B309" s="92" t="str">
        <f>IFERROR(IF(Loan_Not_Paid*Values_Entered,Payment_Number,""), "")</f>
        <v/>
      </c>
      <c r="C309" s="91" t="str">
        <f>IFERROR(IF(Loan_Not_Paid*Values_Entered,Payment_Date,""), "")</f>
        <v/>
      </c>
      <c r="D309" s="108" t="str">
        <f>IFERROR(IF(Loan_Not_Paid*Values_Entered,Beginning_Balance,""), "")</f>
        <v/>
      </c>
      <c r="E309" s="108" t="str">
        <f>IFERROR(IF(Loan_Not_Paid*Values_Entered,Monthly_Payment,""), "")</f>
        <v/>
      </c>
      <c r="F309" s="108" t="str">
        <f>IFERROR(IF(Loan_Not_Paid*Values_Entered,Principal,""), "")</f>
        <v/>
      </c>
      <c r="G309" s="108" t="str">
        <f>IFERROR(IF(Loan_Not_Paid*Values_Entered,Interest,""), "")</f>
        <v/>
      </c>
      <c r="H309" s="108" t="str">
        <f>IFERROR(IF(Loan_Not_Paid*Values_Entered,Ending_Balance,""), "")</f>
        <v/>
      </c>
    </row>
    <row r="310" spans="2:8" x14ac:dyDescent="0.35">
      <c r="B310" s="92" t="str">
        <f>IFERROR(IF(Loan_Not_Paid*Values_Entered,Payment_Number,""), "")</f>
        <v/>
      </c>
      <c r="C310" s="91" t="str">
        <f>IFERROR(IF(Loan_Not_Paid*Values_Entered,Payment_Date,""), "")</f>
        <v/>
      </c>
      <c r="D310" s="108" t="str">
        <f>IFERROR(IF(Loan_Not_Paid*Values_Entered,Beginning_Balance,""), "")</f>
        <v/>
      </c>
      <c r="E310" s="108" t="str">
        <f>IFERROR(IF(Loan_Not_Paid*Values_Entered,Monthly_Payment,""), "")</f>
        <v/>
      </c>
      <c r="F310" s="108" t="str">
        <f>IFERROR(IF(Loan_Not_Paid*Values_Entered,Principal,""), "")</f>
        <v/>
      </c>
      <c r="G310" s="108" t="str">
        <f>IFERROR(IF(Loan_Not_Paid*Values_Entered,Interest,""), "")</f>
        <v/>
      </c>
      <c r="H310" s="108" t="str">
        <f>IFERROR(IF(Loan_Not_Paid*Values_Entered,Ending_Balance,""), "")</f>
        <v/>
      </c>
    </row>
    <row r="311" spans="2:8" x14ac:dyDescent="0.35">
      <c r="B311" s="92" t="str">
        <f>IFERROR(IF(Loan_Not_Paid*Values_Entered,Payment_Number,""), "")</f>
        <v/>
      </c>
      <c r="C311" s="91" t="str">
        <f>IFERROR(IF(Loan_Not_Paid*Values_Entered,Payment_Date,""), "")</f>
        <v/>
      </c>
      <c r="D311" s="108" t="str">
        <f>IFERROR(IF(Loan_Not_Paid*Values_Entered,Beginning_Balance,""), "")</f>
        <v/>
      </c>
      <c r="E311" s="108" t="str">
        <f>IFERROR(IF(Loan_Not_Paid*Values_Entered,Monthly_Payment,""), "")</f>
        <v/>
      </c>
      <c r="F311" s="108" t="str">
        <f>IFERROR(IF(Loan_Not_Paid*Values_Entered,Principal,""), "")</f>
        <v/>
      </c>
      <c r="G311" s="108" t="str">
        <f>IFERROR(IF(Loan_Not_Paid*Values_Entered,Interest,""), "")</f>
        <v/>
      </c>
      <c r="H311" s="108" t="str">
        <f>IFERROR(IF(Loan_Not_Paid*Values_Entered,Ending_Balance,""), "")</f>
        <v/>
      </c>
    </row>
    <row r="312" spans="2:8" x14ac:dyDescent="0.35">
      <c r="B312" s="92" t="str">
        <f>IFERROR(IF(Loan_Not_Paid*Values_Entered,Payment_Number,""), "")</f>
        <v/>
      </c>
      <c r="C312" s="91" t="str">
        <f>IFERROR(IF(Loan_Not_Paid*Values_Entered,Payment_Date,""), "")</f>
        <v/>
      </c>
      <c r="D312" s="108" t="str">
        <f>IFERROR(IF(Loan_Not_Paid*Values_Entered,Beginning_Balance,""), "")</f>
        <v/>
      </c>
      <c r="E312" s="108" t="str">
        <f>IFERROR(IF(Loan_Not_Paid*Values_Entered,Monthly_Payment,""), "")</f>
        <v/>
      </c>
      <c r="F312" s="108" t="str">
        <f>IFERROR(IF(Loan_Not_Paid*Values_Entered,Principal,""), "")</f>
        <v/>
      </c>
      <c r="G312" s="108" t="str">
        <f>IFERROR(IF(Loan_Not_Paid*Values_Entered,Interest,""), "")</f>
        <v/>
      </c>
      <c r="H312" s="108" t="str">
        <f>IFERROR(IF(Loan_Not_Paid*Values_Entered,Ending_Balance,""), "")</f>
        <v/>
      </c>
    </row>
    <row r="313" spans="2:8" x14ac:dyDescent="0.35">
      <c r="B313" s="92" t="str">
        <f>IFERROR(IF(Loan_Not_Paid*Values_Entered,Payment_Number,""), "")</f>
        <v/>
      </c>
      <c r="C313" s="91" t="str">
        <f>IFERROR(IF(Loan_Not_Paid*Values_Entered,Payment_Date,""), "")</f>
        <v/>
      </c>
      <c r="D313" s="108" t="str">
        <f>IFERROR(IF(Loan_Not_Paid*Values_Entered,Beginning_Balance,""), "")</f>
        <v/>
      </c>
      <c r="E313" s="108" t="str">
        <f>IFERROR(IF(Loan_Not_Paid*Values_Entered,Monthly_Payment,""), "")</f>
        <v/>
      </c>
      <c r="F313" s="108" t="str">
        <f>IFERROR(IF(Loan_Not_Paid*Values_Entered,Principal,""), "")</f>
        <v/>
      </c>
      <c r="G313" s="108" t="str">
        <f>IFERROR(IF(Loan_Not_Paid*Values_Entered,Interest,""), "")</f>
        <v/>
      </c>
      <c r="H313" s="108" t="str">
        <f>IFERROR(IF(Loan_Not_Paid*Values_Entered,Ending_Balance,""), "")</f>
        <v/>
      </c>
    </row>
    <row r="314" spans="2:8" x14ac:dyDescent="0.35">
      <c r="B314" s="92" t="str">
        <f>IFERROR(IF(Loan_Not_Paid*Values_Entered,Payment_Number,""), "")</f>
        <v/>
      </c>
      <c r="C314" s="91" t="str">
        <f>IFERROR(IF(Loan_Not_Paid*Values_Entered,Payment_Date,""), "")</f>
        <v/>
      </c>
      <c r="D314" s="108" t="str">
        <f>IFERROR(IF(Loan_Not_Paid*Values_Entered,Beginning_Balance,""), "")</f>
        <v/>
      </c>
      <c r="E314" s="108" t="str">
        <f>IFERROR(IF(Loan_Not_Paid*Values_Entered,Monthly_Payment,""), "")</f>
        <v/>
      </c>
      <c r="F314" s="108" t="str">
        <f>IFERROR(IF(Loan_Not_Paid*Values_Entered,Principal,""), "")</f>
        <v/>
      </c>
      <c r="G314" s="108" t="str">
        <f>IFERROR(IF(Loan_Not_Paid*Values_Entered,Interest,""), "")</f>
        <v/>
      </c>
      <c r="H314" s="108" t="str">
        <f>IFERROR(IF(Loan_Not_Paid*Values_Entered,Ending_Balance,""), "")</f>
        <v/>
      </c>
    </row>
    <row r="315" spans="2:8" x14ac:dyDescent="0.35">
      <c r="B315" s="92" t="str">
        <f>IFERROR(IF(Loan_Not_Paid*Values_Entered,Payment_Number,""), "")</f>
        <v/>
      </c>
      <c r="C315" s="91" t="str">
        <f>IFERROR(IF(Loan_Not_Paid*Values_Entered,Payment_Date,""), "")</f>
        <v/>
      </c>
      <c r="D315" s="108" t="str">
        <f>IFERROR(IF(Loan_Not_Paid*Values_Entered,Beginning_Balance,""), "")</f>
        <v/>
      </c>
      <c r="E315" s="108" t="str">
        <f>IFERROR(IF(Loan_Not_Paid*Values_Entered,Monthly_Payment,""), "")</f>
        <v/>
      </c>
      <c r="F315" s="108" t="str">
        <f>IFERROR(IF(Loan_Not_Paid*Values_Entered,Principal,""), "")</f>
        <v/>
      </c>
      <c r="G315" s="108" t="str">
        <f>IFERROR(IF(Loan_Not_Paid*Values_Entered,Interest,""), "")</f>
        <v/>
      </c>
      <c r="H315" s="108" t="str">
        <f>IFERROR(IF(Loan_Not_Paid*Values_Entered,Ending_Balance,""), "")</f>
        <v/>
      </c>
    </row>
    <row r="316" spans="2:8" x14ac:dyDescent="0.35">
      <c r="B316" s="92" t="str">
        <f>IFERROR(IF(Loan_Not_Paid*Values_Entered,Payment_Number,""), "")</f>
        <v/>
      </c>
      <c r="C316" s="91" t="str">
        <f>IFERROR(IF(Loan_Not_Paid*Values_Entered,Payment_Date,""), "")</f>
        <v/>
      </c>
      <c r="D316" s="108" t="str">
        <f>IFERROR(IF(Loan_Not_Paid*Values_Entered,Beginning_Balance,""), "")</f>
        <v/>
      </c>
      <c r="E316" s="108" t="str">
        <f>IFERROR(IF(Loan_Not_Paid*Values_Entered,Monthly_Payment,""), "")</f>
        <v/>
      </c>
      <c r="F316" s="108" t="str">
        <f>IFERROR(IF(Loan_Not_Paid*Values_Entered,Principal,""), "")</f>
        <v/>
      </c>
      <c r="G316" s="108" t="str">
        <f>IFERROR(IF(Loan_Not_Paid*Values_Entered,Interest,""), "")</f>
        <v/>
      </c>
      <c r="H316" s="108" t="str">
        <f>IFERROR(IF(Loan_Not_Paid*Values_Entered,Ending_Balance,""), "")</f>
        <v/>
      </c>
    </row>
    <row r="317" spans="2:8" x14ac:dyDescent="0.35">
      <c r="B317" s="92" t="str">
        <f>IFERROR(IF(Loan_Not_Paid*Values_Entered,Payment_Number,""), "")</f>
        <v/>
      </c>
      <c r="C317" s="91" t="str">
        <f>IFERROR(IF(Loan_Not_Paid*Values_Entered,Payment_Date,""), "")</f>
        <v/>
      </c>
      <c r="D317" s="108" t="str">
        <f>IFERROR(IF(Loan_Not_Paid*Values_Entered,Beginning_Balance,""), "")</f>
        <v/>
      </c>
      <c r="E317" s="108" t="str">
        <f>IFERROR(IF(Loan_Not_Paid*Values_Entered,Monthly_Payment,""), "")</f>
        <v/>
      </c>
      <c r="F317" s="108" t="str">
        <f>IFERROR(IF(Loan_Not_Paid*Values_Entered,Principal,""), "")</f>
        <v/>
      </c>
      <c r="G317" s="108" t="str">
        <f>IFERROR(IF(Loan_Not_Paid*Values_Entered,Interest,""), "")</f>
        <v/>
      </c>
      <c r="H317" s="108" t="str">
        <f>IFERROR(IF(Loan_Not_Paid*Values_Entered,Ending_Balance,""), "")</f>
        <v/>
      </c>
    </row>
    <row r="318" spans="2:8" x14ac:dyDescent="0.35">
      <c r="B318" s="92" t="str">
        <f>IFERROR(IF(Loan_Not_Paid*Values_Entered,Payment_Number,""), "")</f>
        <v/>
      </c>
      <c r="C318" s="91" t="str">
        <f>IFERROR(IF(Loan_Not_Paid*Values_Entered,Payment_Date,""), "")</f>
        <v/>
      </c>
      <c r="D318" s="108" t="str">
        <f>IFERROR(IF(Loan_Not_Paid*Values_Entered,Beginning_Balance,""), "")</f>
        <v/>
      </c>
      <c r="E318" s="108" t="str">
        <f>IFERROR(IF(Loan_Not_Paid*Values_Entered,Monthly_Payment,""), "")</f>
        <v/>
      </c>
      <c r="F318" s="108" t="str">
        <f>IFERROR(IF(Loan_Not_Paid*Values_Entered,Principal,""), "")</f>
        <v/>
      </c>
      <c r="G318" s="108" t="str">
        <f>IFERROR(IF(Loan_Not_Paid*Values_Entered,Interest,""), "")</f>
        <v/>
      </c>
      <c r="H318" s="108" t="str">
        <f>IFERROR(IF(Loan_Not_Paid*Values_Entered,Ending_Balance,""), "")</f>
        <v/>
      </c>
    </row>
    <row r="319" spans="2:8" x14ac:dyDescent="0.35">
      <c r="B319" s="92" t="str">
        <f>IFERROR(IF(Loan_Not_Paid*Values_Entered,Payment_Number,""), "")</f>
        <v/>
      </c>
      <c r="C319" s="91" t="str">
        <f>IFERROR(IF(Loan_Not_Paid*Values_Entered,Payment_Date,""), "")</f>
        <v/>
      </c>
      <c r="D319" s="108" t="str">
        <f>IFERROR(IF(Loan_Not_Paid*Values_Entered,Beginning_Balance,""), "")</f>
        <v/>
      </c>
      <c r="E319" s="108" t="str">
        <f>IFERROR(IF(Loan_Not_Paid*Values_Entered,Monthly_Payment,""), "")</f>
        <v/>
      </c>
      <c r="F319" s="108" t="str">
        <f>IFERROR(IF(Loan_Not_Paid*Values_Entered,Principal,""), "")</f>
        <v/>
      </c>
      <c r="G319" s="108" t="str">
        <f>IFERROR(IF(Loan_Not_Paid*Values_Entered,Interest,""), "")</f>
        <v/>
      </c>
      <c r="H319" s="108" t="str">
        <f>IFERROR(IF(Loan_Not_Paid*Values_Entered,Ending_Balance,""), "")</f>
        <v/>
      </c>
    </row>
    <row r="320" spans="2:8" x14ac:dyDescent="0.35">
      <c r="B320" s="92" t="str">
        <f>IFERROR(IF(Loan_Not_Paid*Values_Entered,Payment_Number,""), "")</f>
        <v/>
      </c>
      <c r="C320" s="91" t="str">
        <f>IFERROR(IF(Loan_Not_Paid*Values_Entered,Payment_Date,""), "")</f>
        <v/>
      </c>
      <c r="D320" s="108" t="str">
        <f>IFERROR(IF(Loan_Not_Paid*Values_Entered,Beginning_Balance,""), "")</f>
        <v/>
      </c>
      <c r="E320" s="108" t="str">
        <f>IFERROR(IF(Loan_Not_Paid*Values_Entered,Monthly_Payment,""), "")</f>
        <v/>
      </c>
      <c r="F320" s="108" t="str">
        <f>IFERROR(IF(Loan_Not_Paid*Values_Entered,Principal,""), "")</f>
        <v/>
      </c>
      <c r="G320" s="108" t="str">
        <f>IFERROR(IF(Loan_Not_Paid*Values_Entered,Interest,""), "")</f>
        <v/>
      </c>
      <c r="H320" s="108" t="str">
        <f>IFERROR(IF(Loan_Not_Paid*Values_Entered,Ending_Balance,""), "")</f>
        <v/>
      </c>
    </row>
    <row r="321" spans="2:8" x14ac:dyDescent="0.35">
      <c r="B321" s="92" t="str">
        <f>IFERROR(IF(Loan_Not_Paid*Values_Entered,Payment_Number,""), "")</f>
        <v/>
      </c>
      <c r="C321" s="91" t="str">
        <f>IFERROR(IF(Loan_Not_Paid*Values_Entered,Payment_Date,""), "")</f>
        <v/>
      </c>
      <c r="D321" s="108" t="str">
        <f>IFERROR(IF(Loan_Not_Paid*Values_Entered,Beginning_Balance,""), "")</f>
        <v/>
      </c>
      <c r="E321" s="108" t="str">
        <f>IFERROR(IF(Loan_Not_Paid*Values_Entered,Monthly_Payment,""), "")</f>
        <v/>
      </c>
      <c r="F321" s="108" t="str">
        <f>IFERROR(IF(Loan_Not_Paid*Values_Entered,Principal,""), "")</f>
        <v/>
      </c>
      <c r="G321" s="108" t="str">
        <f>IFERROR(IF(Loan_Not_Paid*Values_Entered,Interest,""), "")</f>
        <v/>
      </c>
      <c r="H321" s="108" t="str">
        <f>IFERROR(IF(Loan_Not_Paid*Values_Entered,Ending_Balance,""), "")</f>
        <v/>
      </c>
    </row>
    <row r="322" spans="2:8" x14ac:dyDescent="0.35">
      <c r="B322" s="92" t="str">
        <f>IFERROR(IF(Loan_Not_Paid*Values_Entered,Payment_Number,""), "")</f>
        <v/>
      </c>
      <c r="C322" s="91" t="str">
        <f>IFERROR(IF(Loan_Not_Paid*Values_Entered,Payment_Date,""), "")</f>
        <v/>
      </c>
      <c r="D322" s="108" t="str">
        <f>IFERROR(IF(Loan_Not_Paid*Values_Entered,Beginning_Balance,""), "")</f>
        <v/>
      </c>
      <c r="E322" s="108" t="str">
        <f>IFERROR(IF(Loan_Not_Paid*Values_Entered,Monthly_Payment,""), "")</f>
        <v/>
      </c>
      <c r="F322" s="108" t="str">
        <f>IFERROR(IF(Loan_Not_Paid*Values_Entered,Principal,""), "")</f>
        <v/>
      </c>
      <c r="G322" s="108" t="str">
        <f>IFERROR(IF(Loan_Not_Paid*Values_Entered,Interest,""), "")</f>
        <v/>
      </c>
      <c r="H322" s="108" t="str">
        <f>IFERROR(IF(Loan_Not_Paid*Values_Entered,Ending_Balance,""), "")</f>
        <v/>
      </c>
    </row>
    <row r="323" spans="2:8" x14ac:dyDescent="0.35">
      <c r="B323" s="92" t="str">
        <f>IFERROR(IF(Loan_Not_Paid*Values_Entered,Payment_Number,""), "")</f>
        <v/>
      </c>
      <c r="C323" s="91" t="str">
        <f>IFERROR(IF(Loan_Not_Paid*Values_Entered,Payment_Date,""), "")</f>
        <v/>
      </c>
      <c r="D323" s="108" t="str">
        <f>IFERROR(IF(Loan_Not_Paid*Values_Entered,Beginning_Balance,""), "")</f>
        <v/>
      </c>
      <c r="E323" s="108" t="str">
        <f>IFERROR(IF(Loan_Not_Paid*Values_Entered,Monthly_Payment,""), "")</f>
        <v/>
      </c>
      <c r="F323" s="108" t="str">
        <f>IFERROR(IF(Loan_Not_Paid*Values_Entered,Principal,""), "")</f>
        <v/>
      </c>
      <c r="G323" s="108" t="str">
        <f>IFERROR(IF(Loan_Not_Paid*Values_Entered,Interest,""), "")</f>
        <v/>
      </c>
      <c r="H323" s="108" t="str">
        <f>IFERROR(IF(Loan_Not_Paid*Values_Entered,Ending_Balance,""), "")</f>
        <v/>
      </c>
    </row>
    <row r="324" spans="2:8" x14ac:dyDescent="0.35">
      <c r="B324" s="92" t="str">
        <f>IFERROR(IF(Loan_Not_Paid*Values_Entered,Payment_Number,""), "")</f>
        <v/>
      </c>
      <c r="C324" s="91" t="str">
        <f>IFERROR(IF(Loan_Not_Paid*Values_Entered,Payment_Date,""), "")</f>
        <v/>
      </c>
      <c r="D324" s="108" t="str">
        <f>IFERROR(IF(Loan_Not_Paid*Values_Entered,Beginning_Balance,""), "")</f>
        <v/>
      </c>
      <c r="E324" s="108" t="str">
        <f>IFERROR(IF(Loan_Not_Paid*Values_Entered,Monthly_Payment,""), "")</f>
        <v/>
      </c>
      <c r="F324" s="108" t="str">
        <f>IFERROR(IF(Loan_Not_Paid*Values_Entered,Principal,""), "")</f>
        <v/>
      </c>
      <c r="G324" s="108" t="str">
        <f>IFERROR(IF(Loan_Not_Paid*Values_Entered,Interest,""), "")</f>
        <v/>
      </c>
      <c r="H324" s="108" t="str">
        <f>IFERROR(IF(Loan_Not_Paid*Values_Entered,Ending_Balance,""), "")</f>
        <v/>
      </c>
    </row>
    <row r="325" spans="2:8" x14ac:dyDescent="0.35">
      <c r="B325" s="92" t="str">
        <f>IFERROR(IF(Loan_Not_Paid*Values_Entered,Payment_Number,""), "")</f>
        <v/>
      </c>
      <c r="C325" s="91" t="str">
        <f>IFERROR(IF(Loan_Not_Paid*Values_Entered,Payment_Date,""), "")</f>
        <v/>
      </c>
      <c r="D325" s="108" t="str">
        <f>IFERROR(IF(Loan_Not_Paid*Values_Entered,Beginning_Balance,""), "")</f>
        <v/>
      </c>
      <c r="E325" s="108" t="str">
        <f>IFERROR(IF(Loan_Not_Paid*Values_Entered,Monthly_Payment,""), "")</f>
        <v/>
      </c>
      <c r="F325" s="108" t="str">
        <f>IFERROR(IF(Loan_Not_Paid*Values_Entered,Principal,""), "")</f>
        <v/>
      </c>
      <c r="G325" s="108" t="str">
        <f>IFERROR(IF(Loan_Not_Paid*Values_Entered,Interest,""), "")</f>
        <v/>
      </c>
      <c r="H325" s="108" t="str">
        <f>IFERROR(IF(Loan_Not_Paid*Values_Entered,Ending_Balance,""), "")</f>
        <v/>
      </c>
    </row>
    <row r="326" spans="2:8" x14ac:dyDescent="0.35">
      <c r="B326" s="92" t="str">
        <f>IFERROR(IF(Loan_Not_Paid*Values_Entered,Payment_Number,""), "")</f>
        <v/>
      </c>
      <c r="C326" s="91" t="str">
        <f>IFERROR(IF(Loan_Not_Paid*Values_Entered,Payment_Date,""), "")</f>
        <v/>
      </c>
      <c r="D326" s="108" t="str">
        <f>IFERROR(IF(Loan_Not_Paid*Values_Entered,Beginning_Balance,""), "")</f>
        <v/>
      </c>
      <c r="E326" s="108" t="str">
        <f>IFERROR(IF(Loan_Not_Paid*Values_Entered,Monthly_Payment,""), "")</f>
        <v/>
      </c>
      <c r="F326" s="108" t="str">
        <f>IFERROR(IF(Loan_Not_Paid*Values_Entered,Principal,""), "")</f>
        <v/>
      </c>
      <c r="G326" s="108" t="str">
        <f>IFERROR(IF(Loan_Not_Paid*Values_Entered,Interest,""), "")</f>
        <v/>
      </c>
      <c r="H326" s="108" t="str">
        <f>IFERROR(IF(Loan_Not_Paid*Values_Entered,Ending_Balance,""), "")</f>
        <v/>
      </c>
    </row>
    <row r="327" spans="2:8" x14ac:dyDescent="0.35">
      <c r="B327" s="92" t="str">
        <f>IFERROR(IF(Loan_Not_Paid*Values_Entered,Payment_Number,""), "")</f>
        <v/>
      </c>
      <c r="C327" s="91" t="str">
        <f>IFERROR(IF(Loan_Not_Paid*Values_Entered,Payment_Date,""), "")</f>
        <v/>
      </c>
      <c r="D327" s="108" t="str">
        <f>IFERROR(IF(Loan_Not_Paid*Values_Entered,Beginning_Balance,""), "")</f>
        <v/>
      </c>
      <c r="E327" s="108" t="str">
        <f>IFERROR(IF(Loan_Not_Paid*Values_Entered,Monthly_Payment,""), "")</f>
        <v/>
      </c>
      <c r="F327" s="108" t="str">
        <f>IFERROR(IF(Loan_Not_Paid*Values_Entered,Principal,""), "")</f>
        <v/>
      </c>
      <c r="G327" s="108" t="str">
        <f>IFERROR(IF(Loan_Not_Paid*Values_Entered,Interest,""), "")</f>
        <v/>
      </c>
      <c r="H327" s="108" t="str">
        <f>IFERROR(IF(Loan_Not_Paid*Values_Entered,Ending_Balance,""), "")</f>
        <v/>
      </c>
    </row>
    <row r="328" spans="2:8" x14ac:dyDescent="0.35">
      <c r="B328" s="92" t="str">
        <f>IFERROR(IF(Loan_Not_Paid*Values_Entered,Payment_Number,""), "")</f>
        <v/>
      </c>
      <c r="C328" s="91" t="str">
        <f>IFERROR(IF(Loan_Not_Paid*Values_Entered,Payment_Date,""), "")</f>
        <v/>
      </c>
      <c r="D328" s="108" t="str">
        <f>IFERROR(IF(Loan_Not_Paid*Values_Entered,Beginning_Balance,""), "")</f>
        <v/>
      </c>
      <c r="E328" s="108" t="str">
        <f>IFERROR(IF(Loan_Not_Paid*Values_Entered,Monthly_Payment,""), "")</f>
        <v/>
      </c>
      <c r="F328" s="108" t="str">
        <f>IFERROR(IF(Loan_Not_Paid*Values_Entered,Principal,""), "")</f>
        <v/>
      </c>
      <c r="G328" s="108" t="str">
        <f>IFERROR(IF(Loan_Not_Paid*Values_Entered,Interest,""), "")</f>
        <v/>
      </c>
      <c r="H328" s="108" t="str">
        <f>IFERROR(IF(Loan_Not_Paid*Values_Entered,Ending_Balance,""), "")</f>
        <v/>
      </c>
    </row>
    <row r="329" spans="2:8" x14ac:dyDescent="0.35">
      <c r="B329" s="92" t="str">
        <f>IFERROR(IF(Loan_Not_Paid*Values_Entered,Payment_Number,""), "")</f>
        <v/>
      </c>
      <c r="C329" s="91" t="str">
        <f>IFERROR(IF(Loan_Not_Paid*Values_Entered,Payment_Date,""), "")</f>
        <v/>
      </c>
      <c r="D329" s="108" t="str">
        <f>IFERROR(IF(Loan_Not_Paid*Values_Entered,Beginning_Balance,""), "")</f>
        <v/>
      </c>
      <c r="E329" s="108" t="str">
        <f>IFERROR(IF(Loan_Not_Paid*Values_Entered,Monthly_Payment,""), "")</f>
        <v/>
      </c>
      <c r="F329" s="108" t="str">
        <f>IFERROR(IF(Loan_Not_Paid*Values_Entered,Principal,""), "")</f>
        <v/>
      </c>
      <c r="G329" s="108" t="str">
        <f>IFERROR(IF(Loan_Not_Paid*Values_Entered,Interest,""), "")</f>
        <v/>
      </c>
      <c r="H329" s="108" t="str">
        <f>IFERROR(IF(Loan_Not_Paid*Values_Entered,Ending_Balance,""), "")</f>
        <v/>
      </c>
    </row>
    <row r="330" spans="2:8" x14ac:dyDescent="0.35">
      <c r="B330" s="92" t="str">
        <f>IFERROR(IF(Loan_Not_Paid*Values_Entered,Payment_Number,""), "")</f>
        <v/>
      </c>
      <c r="C330" s="91" t="str">
        <f>IFERROR(IF(Loan_Not_Paid*Values_Entered,Payment_Date,""), "")</f>
        <v/>
      </c>
      <c r="D330" s="108" t="str">
        <f>IFERROR(IF(Loan_Not_Paid*Values_Entered,Beginning_Balance,""), "")</f>
        <v/>
      </c>
      <c r="E330" s="108" t="str">
        <f>IFERROR(IF(Loan_Not_Paid*Values_Entered,Monthly_Payment,""), "")</f>
        <v/>
      </c>
      <c r="F330" s="108" t="str">
        <f>IFERROR(IF(Loan_Not_Paid*Values_Entered,Principal,""), "")</f>
        <v/>
      </c>
      <c r="G330" s="108" t="str">
        <f>IFERROR(IF(Loan_Not_Paid*Values_Entered,Interest,""), "")</f>
        <v/>
      </c>
      <c r="H330" s="108" t="str">
        <f>IFERROR(IF(Loan_Not_Paid*Values_Entered,Ending_Balance,""), "")</f>
        <v/>
      </c>
    </row>
    <row r="331" spans="2:8" x14ac:dyDescent="0.35">
      <c r="B331" s="92" t="str">
        <f>IFERROR(IF(Loan_Not_Paid*Values_Entered,Payment_Number,""), "")</f>
        <v/>
      </c>
      <c r="C331" s="91" t="str">
        <f>IFERROR(IF(Loan_Not_Paid*Values_Entered,Payment_Date,""), "")</f>
        <v/>
      </c>
      <c r="D331" s="108" t="str">
        <f>IFERROR(IF(Loan_Not_Paid*Values_Entered,Beginning_Balance,""), "")</f>
        <v/>
      </c>
      <c r="E331" s="108" t="str">
        <f>IFERROR(IF(Loan_Not_Paid*Values_Entered,Monthly_Payment,""), "")</f>
        <v/>
      </c>
      <c r="F331" s="108" t="str">
        <f>IFERROR(IF(Loan_Not_Paid*Values_Entered,Principal,""), "")</f>
        <v/>
      </c>
      <c r="G331" s="108" t="str">
        <f>IFERROR(IF(Loan_Not_Paid*Values_Entered,Interest,""), "")</f>
        <v/>
      </c>
      <c r="H331" s="108" t="str">
        <f>IFERROR(IF(Loan_Not_Paid*Values_Entered,Ending_Balance,""), "")</f>
        <v/>
      </c>
    </row>
    <row r="332" spans="2:8" x14ac:dyDescent="0.35">
      <c r="B332" s="92" t="str">
        <f>IFERROR(IF(Loan_Not_Paid*Values_Entered,Payment_Number,""), "")</f>
        <v/>
      </c>
      <c r="C332" s="91" t="str">
        <f>IFERROR(IF(Loan_Not_Paid*Values_Entered,Payment_Date,""), "")</f>
        <v/>
      </c>
      <c r="D332" s="108" t="str">
        <f>IFERROR(IF(Loan_Not_Paid*Values_Entered,Beginning_Balance,""), "")</f>
        <v/>
      </c>
      <c r="E332" s="108" t="str">
        <f>IFERROR(IF(Loan_Not_Paid*Values_Entered,Monthly_Payment,""), "")</f>
        <v/>
      </c>
      <c r="F332" s="108" t="str">
        <f>IFERROR(IF(Loan_Not_Paid*Values_Entered,Principal,""), "")</f>
        <v/>
      </c>
      <c r="G332" s="108" t="str">
        <f>IFERROR(IF(Loan_Not_Paid*Values_Entered,Interest,""), "")</f>
        <v/>
      </c>
      <c r="H332" s="108" t="str">
        <f>IFERROR(IF(Loan_Not_Paid*Values_Entered,Ending_Balance,""), "")</f>
        <v/>
      </c>
    </row>
    <row r="333" spans="2:8" x14ac:dyDescent="0.35">
      <c r="B333" s="92" t="str">
        <f>IFERROR(IF(Loan_Not_Paid*Values_Entered,Payment_Number,""), "")</f>
        <v/>
      </c>
      <c r="C333" s="91" t="str">
        <f>IFERROR(IF(Loan_Not_Paid*Values_Entered,Payment_Date,""), "")</f>
        <v/>
      </c>
      <c r="D333" s="108" t="str">
        <f>IFERROR(IF(Loan_Not_Paid*Values_Entered,Beginning_Balance,""), "")</f>
        <v/>
      </c>
      <c r="E333" s="108" t="str">
        <f>IFERROR(IF(Loan_Not_Paid*Values_Entered,Monthly_Payment,""), "")</f>
        <v/>
      </c>
      <c r="F333" s="108" t="str">
        <f>IFERROR(IF(Loan_Not_Paid*Values_Entered,Principal,""), "")</f>
        <v/>
      </c>
      <c r="G333" s="108" t="str">
        <f>IFERROR(IF(Loan_Not_Paid*Values_Entered,Interest,""), "")</f>
        <v/>
      </c>
      <c r="H333" s="108" t="str">
        <f>IFERROR(IF(Loan_Not_Paid*Values_Entered,Ending_Balance,""), "")</f>
        <v/>
      </c>
    </row>
    <row r="334" spans="2:8" x14ac:dyDescent="0.35">
      <c r="B334" s="92" t="str">
        <f>IFERROR(IF(Loan_Not_Paid*Values_Entered,Payment_Number,""), "")</f>
        <v/>
      </c>
      <c r="C334" s="91" t="str">
        <f>IFERROR(IF(Loan_Not_Paid*Values_Entered,Payment_Date,""), "")</f>
        <v/>
      </c>
      <c r="D334" s="108" t="str">
        <f>IFERROR(IF(Loan_Not_Paid*Values_Entered,Beginning_Balance,""), "")</f>
        <v/>
      </c>
      <c r="E334" s="108" t="str">
        <f>IFERROR(IF(Loan_Not_Paid*Values_Entered,Monthly_Payment,""), "")</f>
        <v/>
      </c>
      <c r="F334" s="108" t="str">
        <f>IFERROR(IF(Loan_Not_Paid*Values_Entered,Principal,""), "")</f>
        <v/>
      </c>
      <c r="G334" s="108" t="str">
        <f>IFERROR(IF(Loan_Not_Paid*Values_Entered,Interest,""), "")</f>
        <v/>
      </c>
      <c r="H334" s="108" t="str">
        <f>IFERROR(IF(Loan_Not_Paid*Values_Entered,Ending_Balance,""), "")</f>
        <v/>
      </c>
    </row>
    <row r="335" spans="2:8" x14ac:dyDescent="0.35">
      <c r="B335" s="92" t="str">
        <f>IFERROR(IF(Loan_Not_Paid*Values_Entered,Payment_Number,""), "")</f>
        <v/>
      </c>
      <c r="C335" s="91" t="str">
        <f>IFERROR(IF(Loan_Not_Paid*Values_Entered,Payment_Date,""), "")</f>
        <v/>
      </c>
      <c r="D335" s="108" t="str">
        <f>IFERROR(IF(Loan_Not_Paid*Values_Entered,Beginning_Balance,""), "")</f>
        <v/>
      </c>
      <c r="E335" s="108" t="str">
        <f>IFERROR(IF(Loan_Not_Paid*Values_Entered,Monthly_Payment,""), "")</f>
        <v/>
      </c>
      <c r="F335" s="108" t="str">
        <f>IFERROR(IF(Loan_Not_Paid*Values_Entered,Principal,""), "")</f>
        <v/>
      </c>
      <c r="G335" s="108" t="str">
        <f>IFERROR(IF(Loan_Not_Paid*Values_Entered,Interest,""), "")</f>
        <v/>
      </c>
      <c r="H335" s="108" t="str">
        <f>IFERROR(IF(Loan_Not_Paid*Values_Entered,Ending_Balance,""), "")</f>
        <v/>
      </c>
    </row>
    <row r="336" spans="2:8" x14ac:dyDescent="0.35">
      <c r="B336" s="92" t="str">
        <f>IFERROR(IF(Loan_Not_Paid*Values_Entered,Payment_Number,""), "")</f>
        <v/>
      </c>
      <c r="C336" s="91" t="str">
        <f>IFERROR(IF(Loan_Not_Paid*Values_Entered,Payment_Date,""), "")</f>
        <v/>
      </c>
      <c r="D336" s="108" t="str">
        <f>IFERROR(IF(Loan_Not_Paid*Values_Entered,Beginning_Balance,""), "")</f>
        <v/>
      </c>
      <c r="E336" s="108" t="str">
        <f>IFERROR(IF(Loan_Not_Paid*Values_Entered,Monthly_Payment,""), "")</f>
        <v/>
      </c>
      <c r="F336" s="108" t="str">
        <f>IFERROR(IF(Loan_Not_Paid*Values_Entered,Principal,""), "")</f>
        <v/>
      </c>
      <c r="G336" s="108" t="str">
        <f>IFERROR(IF(Loan_Not_Paid*Values_Entered,Interest,""), "")</f>
        <v/>
      </c>
      <c r="H336" s="108" t="str">
        <f>IFERROR(IF(Loan_Not_Paid*Values_Entered,Ending_Balance,""), "")</f>
        <v/>
      </c>
    </row>
    <row r="337" spans="2:8" x14ac:dyDescent="0.35">
      <c r="B337" s="92" t="str">
        <f>IFERROR(IF(Loan_Not_Paid*Values_Entered,Payment_Number,""), "")</f>
        <v/>
      </c>
      <c r="C337" s="91" t="str">
        <f>IFERROR(IF(Loan_Not_Paid*Values_Entered,Payment_Date,""), "")</f>
        <v/>
      </c>
      <c r="D337" s="108" t="str">
        <f>IFERROR(IF(Loan_Not_Paid*Values_Entered,Beginning_Balance,""), "")</f>
        <v/>
      </c>
      <c r="E337" s="108" t="str">
        <f>IFERROR(IF(Loan_Not_Paid*Values_Entered,Monthly_Payment,""), "")</f>
        <v/>
      </c>
      <c r="F337" s="108" t="str">
        <f>IFERROR(IF(Loan_Not_Paid*Values_Entered,Principal,""), "")</f>
        <v/>
      </c>
      <c r="G337" s="108" t="str">
        <f>IFERROR(IF(Loan_Not_Paid*Values_Entered,Interest,""), "")</f>
        <v/>
      </c>
      <c r="H337" s="108" t="str">
        <f>IFERROR(IF(Loan_Not_Paid*Values_Entered,Ending_Balance,""), "")</f>
        <v/>
      </c>
    </row>
    <row r="338" spans="2:8" x14ac:dyDescent="0.35">
      <c r="B338" s="92" t="str">
        <f>IFERROR(IF(Loan_Not_Paid*Values_Entered,Payment_Number,""), "")</f>
        <v/>
      </c>
      <c r="C338" s="91" t="str">
        <f>IFERROR(IF(Loan_Not_Paid*Values_Entered,Payment_Date,""), "")</f>
        <v/>
      </c>
      <c r="D338" s="108" t="str">
        <f>IFERROR(IF(Loan_Not_Paid*Values_Entered,Beginning_Balance,""), "")</f>
        <v/>
      </c>
      <c r="E338" s="108" t="str">
        <f>IFERROR(IF(Loan_Not_Paid*Values_Entered,Monthly_Payment,""), "")</f>
        <v/>
      </c>
      <c r="F338" s="108" t="str">
        <f>IFERROR(IF(Loan_Not_Paid*Values_Entered,Principal,""), "")</f>
        <v/>
      </c>
      <c r="G338" s="108" t="str">
        <f>IFERROR(IF(Loan_Not_Paid*Values_Entered,Interest,""), "")</f>
        <v/>
      </c>
      <c r="H338" s="108" t="str">
        <f>IFERROR(IF(Loan_Not_Paid*Values_Entered,Ending_Balance,""), "")</f>
        <v/>
      </c>
    </row>
    <row r="339" spans="2:8" x14ac:dyDescent="0.35">
      <c r="B339" s="92" t="str">
        <f>IFERROR(IF(Loan_Not_Paid*Values_Entered,Payment_Number,""), "")</f>
        <v/>
      </c>
      <c r="C339" s="91" t="str">
        <f>IFERROR(IF(Loan_Not_Paid*Values_Entered,Payment_Date,""), "")</f>
        <v/>
      </c>
      <c r="D339" s="108" t="str">
        <f>IFERROR(IF(Loan_Not_Paid*Values_Entered,Beginning_Balance,""), "")</f>
        <v/>
      </c>
      <c r="E339" s="108" t="str">
        <f>IFERROR(IF(Loan_Not_Paid*Values_Entered,Monthly_Payment,""), "")</f>
        <v/>
      </c>
      <c r="F339" s="108" t="str">
        <f>IFERROR(IF(Loan_Not_Paid*Values_Entered,Principal,""), "")</f>
        <v/>
      </c>
      <c r="G339" s="108" t="str">
        <f>IFERROR(IF(Loan_Not_Paid*Values_Entered,Interest,""), "")</f>
        <v/>
      </c>
      <c r="H339" s="108" t="str">
        <f>IFERROR(IF(Loan_Not_Paid*Values_Entered,Ending_Balance,""), "")</f>
        <v/>
      </c>
    </row>
    <row r="340" spans="2:8" x14ac:dyDescent="0.35">
      <c r="B340" s="92" t="str">
        <f>IFERROR(IF(Loan_Not_Paid*Values_Entered,Payment_Number,""), "")</f>
        <v/>
      </c>
      <c r="C340" s="91" t="str">
        <f>IFERROR(IF(Loan_Not_Paid*Values_Entered,Payment_Date,""), "")</f>
        <v/>
      </c>
      <c r="D340" s="108" t="str">
        <f>IFERROR(IF(Loan_Not_Paid*Values_Entered,Beginning_Balance,""), "")</f>
        <v/>
      </c>
      <c r="E340" s="108" t="str">
        <f>IFERROR(IF(Loan_Not_Paid*Values_Entered,Monthly_Payment,""), "")</f>
        <v/>
      </c>
      <c r="F340" s="108" t="str">
        <f>IFERROR(IF(Loan_Not_Paid*Values_Entered,Principal,""), "")</f>
        <v/>
      </c>
      <c r="G340" s="108" t="str">
        <f>IFERROR(IF(Loan_Not_Paid*Values_Entered,Interest,""), "")</f>
        <v/>
      </c>
      <c r="H340" s="108" t="str">
        <f>IFERROR(IF(Loan_Not_Paid*Values_Entered,Ending_Balance,""), "")</f>
        <v/>
      </c>
    </row>
    <row r="341" spans="2:8" x14ac:dyDescent="0.35">
      <c r="B341" s="92" t="str">
        <f>IFERROR(IF(Loan_Not_Paid*Values_Entered,Payment_Number,""), "")</f>
        <v/>
      </c>
      <c r="C341" s="91" t="str">
        <f>IFERROR(IF(Loan_Not_Paid*Values_Entered,Payment_Date,""), "")</f>
        <v/>
      </c>
      <c r="D341" s="108" t="str">
        <f>IFERROR(IF(Loan_Not_Paid*Values_Entered,Beginning_Balance,""), "")</f>
        <v/>
      </c>
      <c r="E341" s="108" t="str">
        <f>IFERROR(IF(Loan_Not_Paid*Values_Entered,Monthly_Payment,""), "")</f>
        <v/>
      </c>
      <c r="F341" s="108" t="str">
        <f>IFERROR(IF(Loan_Not_Paid*Values_Entered,Principal,""), "")</f>
        <v/>
      </c>
      <c r="G341" s="108" t="str">
        <f>IFERROR(IF(Loan_Not_Paid*Values_Entered,Interest,""), "")</f>
        <v/>
      </c>
      <c r="H341" s="108" t="str">
        <f>IFERROR(IF(Loan_Not_Paid*Values_Entered,Ending_Balance,""), "")</f>
        <v/>
      </c>
    </row>
    <row r="342" spans="2:8" x14ac:dyDescent="0.35">
      <c r="B342" s="92" t="str">
        <f>IFERROR(IF(Loan_Not_Paid*Values_Entered,Payment_Number,""), "")</f>
        <v/>
      </c>
      <c r="C342" s="91" t="str">
        <f>IFERROR(IF(Loan_Not_Paid*Values_Entered,Payment_Date,""), "")</f>
        <v/>
      </c>
      <c r="D342" s="108" t="str">
        <f>IFERROR(IF(Loan_Not_Paid*Values_Entered,Beginning_Balance,""), "")</f>
        <v/>
      </c>
      <c r="E342" s="108" t="str">
        <f>IFERROR(IF(Loan_Not_Paid*Values_Entered,Monthly_Payment,""), "")</f>
        <v/>
      </c>
      <c r="F342" s="108" t="str">
        <f>IFERROR(IF(Loan_Not_Paid*Values_Entered,Principal,""), "")</f>
        <v/>
      </c>
      <c r="G342" s="108" t="str">
        <f>IFERROR(IF(Loan_Not_Paid*Values_Entered,Interest,""), "")</f>
        <v/>
      </c>
      <c r="H342" s="108" t="str">
        <f>IFERROR(IF(Loan_Not_Paid*Values_Entered,Ending_Balance,""), "")</f>
        <v/>
      </c>
    </row>
    <row r="343" spans="2:8" x14ac:dyDescent="0.35">
      <c r="B343" s="92" t="str">
        <f>IFERROR(IF(Loan_Not_Paid*Values_Entered,Payment_Number,""), "")</f>
        <v/>
      </c>
      <c r="C343" s="91" t="str">
        <f>IFERROR(IF(Loan_Not_Paid*Values_Entered,Payment_Date,""), "")</f>
        <v/>
      </c>
      <c r="D343" s="108" t="str">
        <f>IFERROR(IF(Loan_Not_Paid*Values_Entered,Beginning_Balance,""), "")</f>
        <v/>
      </c>
      <c r="E343" s="108" t="str">
        <f>IFERROR(IF(Loan_Not_Paid*Values_Entered,Monthly_Payment,""), "")</f>
        <v/>
      </c>
      <c r="F343" s="108" t="str">
        <f>IFERROR(IF(Loan_Not_Paid*Values_Entered,Principal,""), "")</f>
        <v/>
      </c>
      <c r="G343" s="108" t="str">
        <f>IFERROR(IF(Loan_Not_Paid*Values_Entered,Interest,""), "")</f>
        <v/>
      </c>
      <c r="H343" s="108" t="str">
        <f>IFERROR(IF(Loan_Not_Paid*Values_Entered,Ending_Balance,""), "")</f>
        <v/>
      </c>
    </row>
    <row r="344" spans="2:8" x14ac:dyDescent="0.35">
      <c r="B344" s="92" t="str">
        <f>IFERROR(IF(Loan_Not_Paid*Values_Entered,Payment_Number,""), "")</f>
        <v/>
      </c>
      <c r="C344" s="91" t="str">
        <f>IFERROR(IF(Loan_Not_Paid*Values_Entered,Payment_Date,""), "")</f>
        <v/>
      </c>
      <c r="D344" s="108" t="str">
        <f>IFERROR(IF(Loan_Not_Paid*Values_Entered,Beginning_Balance,""), "")</f>
        <v/>
      </c>
      <c r="E344" s="108" t="str">
        <f>IFERROR(IF(Loan_Not_Paid*Values_Entered,Monthly_Payment,""), "")</f>
        <v/>
      </c>
      <c r="F344" s="108" t="str">
        <f>IFERROR(IF(Loan_Not_Paid*Values_Entered,Principal,""), "")</f>
        <v/>
      </c>
      <c r="G344" s="108" t="str">
        <f>IFERROR(IF(Loan_Not_Paid*Values_Entered,Interest,""), "")</f>
        <v/>
      </c>
      <c r="H344" s="108" t="str">
        <f>IFERROR(IF(Loan_Not_Paid*Values_Entered,Ending_Balance,""), "")</f>
        <v/>
      </c>
    </row>
    <row r="345" spans="2:8" x14ac:dyDescent="0.35">
      <c r="B345" s="92" t="str">
        <f>IFERROR(IF(Loan_Not_Paid*Values_Entered,Payment_Number,""), "")</f>
        <v/>
      </c>
      <c r="C345" s="91" t="str">
        <f>IFERROR(IF(Loan_Not_Paid*Values_Entered,Payment_Date,""), "")</f>
        <v/>
      </c>
      <c r="D345" s="108" t="str">
        <f>IFERROR(IF(Loan_Not_Paid*Values_Entered,Beginning_Balance,""), "")</f>
        <v/>
      </c>
      <c r="E345" s="108" t="str">
        <f>IFERROR(IF(Loan_Not_Paid*Values_Entered,Monthly_Payment,""), "")</f>
        <v/>
      </c>
      <c r="F345" s="108" t="str">
        <f>IFERROR(IF(Loan_Not_Paid*Values_Entered,Principal,""), "")</f>
        <v/>
      </c>
      <c r="G345" s="108" t="str">
        <f>IFERROR(IF(Loan_Not_Paid*Values_Entered,Interest,""), "")</f>
        <v/>
      </c>
      <c r="H345" s="108" t="str">
        <f>IFERROR(IF(Loan_Not_Paid*Values_Entered,Ending_Balance,""), "")</f>
        <v/>
      </c>
    </row>
    <row r="346" spans="2:8" x14ac:dyDescent="0.35">
      <c r="B346" s="92" t="str">
        <f>IFERROR(IF(Loan_Not_Paid*Values_Entered,Payment_Number,""), "")</f>
        <v/>
      </c>
      <c r="C346" s="91" t="str">
        <f>IFERROR(IF(Loan_Not_Paid*Values_Entered,Payment_Date,""), "")</f>
        <v/>
      </c>
      <c r="D346" s="108" t="str">
        <f>IFERROR(IF(Loan_Not_Paid*Values_Entered,Beginning_Balance,""), "")</f>
        <v/>
      </c>
      <c r="E346" s="108" t="str">
        <f>IFERROR(IF(Loan_Not_Paid*Values_Entered,Monthly_Payment,""), "")</f>
        <v/>
      </c>
      <c r="F346" s="108" t="str">
        <f>IFERROR(IF(Loan_Not_Paid*Values_Entered,Principal,""), "")</f>
        <v/>
      </c>
      <c r="G346" s="108" t="str">
        <f>IFERROR(IF(Loan_Not_Paid*Values_Entered,Interest,""), "")</f>
        <v/>
      </c>
      <c r="H346" s="108" t="str">
        <f>IFERROR(IF(Loan_Not_Paid*Values_Entered,Ending_Balance,""), "")</f>
        <v/>
      </c>
    </row>
    <row r="347" spans="2:8" x14ac:dyDescent="0.35">
      <c r="B347" s="92" t="str">
        <f>IFERROR(IF(Loan_Not_Paid*Values_Entered,Payment_Number,""), "")</f>
        <v/>
      </c>
      <c r="C347" s="91" t="str">
        <f>IFERROR(IF(Loan_Not_Paid*Values_Entered,Payment_Date,""), "")</f>
        <v/>
      </c>
      <c r="D347" s="108" t="str">
        <f>IFERROR(IF(Loan_Not_Paid*Values_Entered,Beginning_Balance,""), "")</f>
        <v/>
      </c>
      <c r="E347" s="108" t="str">
        <f>IFERROR(IF(Loan_Not_Paid*Values_Entered,Monthly_Payment,""), "")</f>
        <v/>
      </c>
      <c r="F347" s="108" t="str">
        <f>IFERROR(IF(Loan_Not_Paid*Values_Entered,Principal,""), "")</f>
        <v/>
      </c>
      <c r="G347" s="108" t="str">
        <f>IFERROR(IF(Loan_Not_Paid*Values_Entered,Interest,""), "")</f>
        <v/>
      </c>
      <c r="H347" s="108" t="str">
        <f>IFERROR(IF(Loan_Not_Paid*Values_Entered,Ending_Balance,""), "")</f>
        <v/>
      </c>
    </row>
    <row r="348" spans="2:8" x14ac:dyDescent="0.35">
      <c r="B348" s="92" t="str">
        <f>IFERROR(IF(Loan_Not_Paid*Values_Entered,Payment_Number,""), "")</f>
        <v/>
      </c>
      <c r="C348" s="91" t="str">
        <f>IFERROR(IF(Loan_Not_Paid*Values_Entered,Payment_Date,""), "")</f>
        <v/>
      </c>
      <c r="D348" s="108" t="str">
        <f>IFERROR(IF(Loan_Not_Paid*Values_Entered,Beginning_Balance,""), "")</f>
        <v/>
      </c>
      <c r="E348" s="108" t="str">
        <f>IFERROR(IF(Loan_Not_Paid*Values_Entered,Monthly_Payment,""), "")</f>
        <v/>
      </c>
      <c r="F348" s="108" t="str">
        <f>IFERROR(IF(Loan_Not_Paid*Values_Entered,Principal,""), "")</f>
        <v/>
      </c>
      <c r="G348" s="108" t="str">
        <f>IFERROR(IF(Loan_Not_Paid*Values_Entered,Interest,""), "")</f>
        <v/>
      </c>
      <c r="H348" s="108" t="str">
        <f>IFERROR(IF(Loan_Not_Paid*Values_Entered,Ending_Balance,""), "")</f>
        <v/>
      </c>
    </row>
    <row r="349" spans="2:8" x14ac:dyDescent="0.35">
      <c r="B349" s="92" t="str">
        <f>IFERROR(IF(Loan_Not_Paid*Values_Entered,Payment_Number,""), "")</f>
        <v/>
      </c>
      <c r="C349" s="91" t="str">
        <f>IFERROR(IF(Loan_Not_Paid*Values_Entered,Payment_Date,""), "")</f>
        <v/>
      </c>
      <c r="D349" s="108" t="str">
        <f>IFERROR(IF(Loan_Not_Paid*Values_Entered,Beginning_Balance,""), "")</f>
        <v/>
      </c>
      <c r="E349" s="108" t="str">
        <f>IFERROR(IF(Loan_Not_Paid*Values_Entered,Monthly_Payment,""), "")</f>
        <v/>
      </c>
      <c r="F349" s="108" t="str">
        <f>IFERROR(IF(Loan_Not_Paid*Values_Entered,Principal,""), "")</f>
        <v/>
      </c>
      <c r="G349" s="108" t="str">
        <f>IFERROR(IF(Loan_Not_Paid*Values_Entered,Interest,""), "")</f>
        <v/>
      </c>
      <c r="H349" s="108" t="str">
        <f>IFERROR(IF(Loan_Not_Paid*Values_Entered,Ending_Balance,""), "")</f>
        <v/>
      </c>
    </row>
    <row r="350" spans="2:8" x14ac:dyDescent="0.35">
      <c r="B350" s="92" t="str">
        <f>IFERROR(IF(Loan_Not_Paid*Values_Entered,Payment_Number,""), "")</f>
        <v/>
      </c>
      <c r="C350" s="91" t="str">
        <f>IFERROR(IF(Loan_Not_Paid*Values_Entered,Payment_Date,""), "")</f>
        <v/>
      </c>
      <c r="D350" s="108" t="str">
        <f>IFERROR(IF(Loan_Not_Paid*Values_Entered,Beginning_Balance,""), "")</f>
        <v/>
      </c>
      <c r="E350" s="108" t="str">
        <f>IFERROR(IF(Loan_Not_Paid*Values_Entered,Monthly_Payment,""), "")</f>
        <v/>
      </c>
      <c r="F350" s="108" t="str">
        <f>IFERROR(IF(Loan_Not_Paid*Values_Entered,Principal,""), "")</f>
        <v/>
      </c>
      <c r="G350" s="108" t="str">
        <f>IFERROR(IF(Loan_Not_Paid*Values_Entered,Interest,""), "")</f>
        <v/>
      </c>
      <c r="H350" s="108" t="str">
        <f>IFERROR(IF(Loan_Not_Paid*Values_Entered,Ending_Balance,""), "")</f>
        <v/>
      </c>
    </row>
    <row r="351" spans="2:8" x14ac:dyDescent="0.35">
      <c r="B351" s="92" t="str">
        <f>IFERROR(IF(Loan_Not_Paid*Values_Entered,Payment_Number,""), "")</f>
        <v/>
      </c>
      <c r="C351" s="91" t="str">
        <f>IFERROR(IF(Loan_Not_Paid*Values_Entered,Payment_Date,""), "")</f>
        <v/>
      </c>
      <c r="D351" s="108" t="str">
        <f>IFERROR(IF(Loan_Not_Paid*Values_Entered,Beginning_Balance,""), "")</f>
        <v/>
      </c>
      <c r="E351" s="108" t="str">
        <f>IFERROR(IF(Loan_Not_Paid*Values_Entered,Monthly_Payment,""), "")</f>
        <v/>
      </c>
      <c r="F351" s="108" t="str">
        <f>IFERROR(IF(Loan_Not_Paid*Values_Entered,Principal,""), "")</f>
        <v/>
      </c>
      <c r="G351" s="108" t="str">
        <f>IFERROR(IF(Loan_Not_Paid*Values_Entered,Interest,""), "")</f>
        <v/>
      </c>
      <c r="H351" s="108" t="str">
        <f>IFERROR(IF(Loan_Not_Paid*Values_Entered,Ending_Balance,""), "")</f>
        <v/>
      </c>
    </row>
    <row r="352" spans="2:8" x14ac:dyDescent="0.35">
      <c r="B352" s="92" t="str">
        <f>IFERROR(IF(Loan_Not_Paid*Values_Entered,Payment_Number,""), "")</f>
        <v/>
      </c>
      <c r="C352" s="91" t="str">
        <f>IFERROR(IF(Loan_Not_Paid*Values_Entered,Payment_Date,""), "")</f>
        <v/>
      </c>
      <c r="D352" s="108" t="str">
        <f>IFERROR(IF(Loan_Not_Paid*Values_Entered,Beginning_Balance,""), "")</f>
        <v/>
      </c>
      <c r="E352" s="108" t="str">
        <f>IFERROR(IF(Loan_Not_Paid*Values_Entered,Monthly_Payment,""), "")</f>
        <v/>
      </c>
      <c r="F352" s="108" t="str">
        <f>IFERROR(IF(Loan_Not_Paid*Values_Entered,Principal,""), "")</f>
        <v/>
      </c>
      <c r="G352" s="108" t="str">
        <f>IFERROR(IF(Loan_Not_Paid*Values_Entered,Interest,""), "")</f>
        <v/>
      </c>
      <c r="H352" s="108" t="str">
        <f>IFERROR(IF(Loan_Not_Paid*Values_Entered,Ending_Balance,""), "")</f>
        <v/>
      </c>
    </row>
    <row r="353" spans="2:8" x14ac:dyDescent="0.35">
      <c r="B353" s="92" t="str">
        <f>IFERROR(IF(Loan_Not_Paid*Values_Entered,Payment_Number,""), "")</f>
        <v/>
      </c>
      <c r="C353" s="91" t="str">
        <f>IFERROR(IF(Loan_Not_Paid*Values_Entered,Payment_Date,""), "")</f>
        <v/>
      </c>
      <c r="D353" s="108" t="str">
        <f>IFERROR(IF(Loan_Not_Paid*Values_Entered,Beginning_Balance,""), "")</f>
        <v/>
      </c>
      <c r="E353" s="108" t="str">
        <f>IFERROR(IF(Loan_Not_Paid*Values_Entered,Monthly_Payment,""), "")</f>
        <v/>
      </c>
      <c r="F353" s="108" t="str">
        <f>IFERROR(IF(Loan_Not_Paid*Values_Entered,Principal,""), "")</f>
        <v/>
      </c>
      <c r="G353" s="108" t="str">
        <f>IFERROR(IF(Loan_Not_Paid*Values_Entered,Interest,""), "")</f>
        <v/>
      </c>
      <c r="H353" s="108" t="str">
        <f>IFERROR(IF(Loan_Not_Paid*Values_Entered,Ending_Balance,""), "")</f>
        <v/>
      </c>
    </row>
    <row r="354" spans="2:8" x14ac:dyDescent="0.35">
      <c r="B354" s="92" t="str">
        <f>IFERROR(IF(Loan_Not_Paid*Values_Entered,Payment_Number,""), "")</f>
        <v/>
      </c>
      <c r="C354" s="91" t="str">
        <f>IFERROR(IF(Loan_Not_Paid*Values_Entered,Payment_Date,""), "")</f>
        <v/>
      </c>
      <c r="D354" s="108" t="str">
        <f>IFERROR(IF(Loan_Not_Paid*Values_Entered,Beginning_Balance,""), "")</f>
        <v/>
      </c>
      <c r="E354" s="108" t="str">
        <f>IFERROR(IF(Loan_Not_Paid*Values_Entered,Monthly_Payment,""), "")</f>
        <v/>
      </c>
      <c r="F354" s="108" t="str">
        <f>IFERROR(IF(Loan_Not_Paid*Values_Entered,Principal,""), "")</f>
        <v/>
      </c>
      <c r="G354" s="108" t="str">
        <f>IFERROR(IF(Loan_Not_Paid*Values_Entered,Interest,""), "")</f>
        <v/>
      </c>
      <c r="H354" s="108" t="str">
        <f>IFERROR(IF(Loan_Not_Paid*Values_Entered,Ending_Balance,""), "")</f>
        <v/>
      </c>
    </row>
    <row r="355" spans="2:8" x14ac:dyDescent="0.35">
      <c r="B355" s="92" t="str">
        <f>IFERROR(IF(Loan_Not_Paid*Values_Entered,Payment_Number,""), "")</f>
        <v/>
      </c>
      <c r="C355" s="91" t="str">
        <f>IFERROR(IF(Loan_Not_Paid*Values_Entered,Payment_Date,""), "")</f>
        <v/>
      </c>
      <c r="D355" s="108" t="str">
        <f>IFERROR(IF(Loan_Not_Paid*Values_Entered,Beginning_Balance,""), "")</f>
        <v/>
      </c>
      <c r="E355" s="108" t="str">
        <f>IFERROR(IF(Loan_Not_Paid*Values_Entered,Monthly_Payment,""), "")</f>
        <v/>
      </c>
      <c r="F355" s="108" t="str">
        <f>IFERROR(IF(Loan_Not_Paid*Values_Entered,Principal,""), "")</f>
        <v/>
      </c>
      <c r="G355" s="108" t="str">
        <f>IFERROR(IF(Loan_Not_Paid*Values_Entered,Interest,""), "")</f>
        <v/>
      </c>
      <c r="H355" s="108" t="str">
        <f>IFERROR(IF(Loan_Not_Paid*Values_Entered,Ending_Balance,""), "")</f>
        <v/>
      </c>
    </row>
    <row r="356" spans="2:8" x14ac:dyDescent="0.35">
      <c r="B356" s="92" t="str">
        <f>IFERROR(IF(Loan_Not_Paid*Values_Entered,Payment_Number,""), "")</f>
        <v/>
      </c>
      <c r="C356" s="91" t="str">
        <f>IFERROR(IF(Loan_Not_Paid*Values_Entered,Payment_Date,""), "")</f>
        <v/>
      </c>
      <c r="D356" s="108" t="str">
        <f>IFERROR(IF(Loan_Not_Paid*Values_Entered,Beginning_Balance,""), "")</f>
        <v/>
      </c>
      <c r="E356" s="108" t="str">
        <f>IFERROR(IF(Loan_Not_Paid*Values_Entered,Monthly_Payment,""), "")</f>
        <v/>
      </c>
      <c r="F356" s="108" t="str">
        <f>IFERROR(IF(Loan_Not_Paid*Values_Entered,Principal,""), "")</f>
        <v/>
      </c>
      <c r="G356" s="108" t="str">
        <f>IFERROR(IF(Loan_Not_Paid*Values_Entered,Interest,""), "")</f>
        <v/>
      </c>
      <c r="H356" s="108" t="str">
        <f>IFERROR(IF(Loan_Not_Paid*Values_Entered,Ending_Balance,""), "")</f>
        <v/>
      </c>
    </row>
    <row r="357" spans="2:8" x14ac:dyDescent="0.35">
      <c r="B357" s="92" t="str">
        <f>IFERROR(IF(Loan_Not_Paid*Values_Entered,Payment_Number,""), "")</f>
        <v/>
      </c>
      <c r="C357" s="91" t="str">
        <f>IFERROR(IF(Loan_Not_Paid*Values_Entered,Payment_Date,""), "")</f>
        <v/>
      </c>
      <c r="D357" s="108" t="str">
        <f>IFERROR(IF(Loan_Not_Paid*Values_Entered,Beginning_Balance,""), "")</f>
        <v/>
      </c>
      <c r="E357" s="108" t="str">
        <f>IFERROR(IF(Loan_Not_Paid*Values_Entered,Monthly_Payment,""), "")</f>
        <v/>
      </c>
      <c r="F357" s="108" t="str">
        <f>IFERROR(IF(Loan_Not_Paid*Values_Entered,Principal,""), "")</f>
        <v/>
      </c>
      <c r="G357" s="108" t="str">
        <f>IFERROR(IF(Loan_Not_Paid*Values_Entered,Interest,""), "")</f>
        <v/>
      </c>
      <c r="H357" s="108" t="str">
        <f>IFERROR(IF(Loan_Not_Paid*Values_Entered,Ending_Balance,""), "")</f>
        <v/>
      </c>
    </row>
    <row r="358" spans="2:8" x14ac:dyDescent="0.35">
      <c r="B358" s="92" t="str">
        <f>IFERROR(IF(Loan_Not_Paid*Values_Entered,Payment_Number,""), "")</f>
        <v/>
      </c>
      <c r="C358" s="91" t="str">
        <f>IFERROR(IF(Loan_Not_Paid*Values_Entered,Payment_Date,""), "")</f>
        <v/>
      </c>
      <c r="D358" s="108" t="str">
        <f>IFERROR(IF(Loan_Not_Paid*Values_Entered,Beginning_Balance,""), "")</f>
        <v/>
      </c>
      <c r="E358" s="108" t="str">
        <f>IFERROR(IF(Loan_Not_Paid*Values_Entered,Monthly_Payment,""), "")</f>
        <v/>
      </c>
      <c r="F358" s="108" t="str">
        <f>IFERROR(IF(Loan_Not_Paid*Values_Entered,Principal,""), "")</f>
        <v/>
      </c>
      <c r="G358" s="108" t="str">
        <f>IFERROR(IF(Loan_Not_Paid*Values_Entered,Interest,""), "")</f>
        <v/>
      </c>
      <c r="H358" s="108" t="str">
        <f>IFERROR(IF(Loan_Not_Paid*Values_Entered,Ending_Balance,""), "")</f>
        <v/>
      </c>
    </row>
    <row r="359" spans="2:8" x14ac:dyDescent="0.35">
      <c r="B359" s="92" t="str">
        <f>IFERROR(IF(Loan_Not_Paid*Values_Entered,Payment_Number,""), "")</f>
        <v/>
      </c>
      <c r="C359" s="91" t="str">
        <f>IFERROR(IF(Loan_Not_Paid*Values_Entered,Payment_Date,""), "")</f>
        <v/>
      </c>
      <c r="D359" s="108" t="str">
        <f>IFERROR(IF(Loan_Not_Paid*Values_Entered,Beginning_Balance,""), "")</f>
        <v/>
      </c>
      <c r="E359" s="108" t="str">
        <f>IFERROR(IF(Loan_Not_Paid*Values_Entered,Monthly_Payment,""), "")</f>
        <v/>
      </c>
      <c r="F359" s="108" t="str">
        <f>IFERROR(IF(Loan_Not_Paid*Values_Entered,Principal,""), "")</f>
        <v/>
      </c>
      <c r="G359" s="108" t="str">
        <f>IFERROR(IF(Loan_Not_Paid*Values_Entered,Interest,""), "")</f>
        <v/>
      </c>
      <c r="H359" s="108" t="str">
        <f>IFERROR(IF(Loan_Not_Paid*Values_Entered,Ending_Balance,""), "")</f>
        <v/>
      </c>
    </row>
    <row r="360" spans="2:8" x14ac:dyDescent="0.35">
      <c r="B360" s="92" t="str">
        <f>IFERROR(IF(Loan_Not_Paid*Values_Entered,Payment_Number,""), "")</f>
        <v/>
      </c>
      <c r="C360" s="91" t="str">
        <f>IFERROR(IF(Loan_Not_Paid*Values_Entered,Payment_Date,""), "")</f>
        <v/>
      </c>
      <c r="D360" s="108" t="str">
        <f>IFERROR(IF(Loan_Not_Paid*Values_Entered,Beginning_Balance,""), "")</f>
        <v/>
      </c>
      <c r="E360" s="108" t="str">
        <f>IFERROR(IF(Loan_Not_Paid*Values_Entered,Monthly_Payment,""), "")</f>
        <v/>
      </c>
      <c r="F360" s="108" t="str">
        <f>IFERROR(IF(Loan_Not_Paid*Values_Entered,Principal,""), "")</f>
        <v/>
      </c>
      <c r="G360" s="108" t="str">
        <f>IFERROR(IF(Loan_Not_Paid*Values_Entered,Interest,""), "")</f>
        <v/>
      </c>
      <c r="H360" s="108" t="str">
        <f>IFERROR(IF(Loan_Not_Paid*Values_Entered,Ending_Balance,""), "")</f>
        <v/>
      </c>
    </row>
    <row r="361" spans="2:8" x14ac:dyDescent="0.35">
      <c r="B361" s="92" t="str">
        <f>IFERROR(IF(Loan_Not_Paid*Values_Entered,Payment_Number,""), "")</f>
        <v/>
      </c>
      <c r="C361" s="91" t="str">
        <f>IFERROR(IF(Loan_Not_Paid*Values_Entered,Payment_Date,""), "")</f>
        <v/>
      </c>
      <c r="D361" s="108" t="str">
        <f>IFERROR(IF(Loan_Not_Paid*Values_Entered,Beginning_Balance,""), "")</f>
        <v/>
      </c>
      <c r="E361" s="108" t="str">
        <f>IFERROR(IF(Loan_Not_Paid*Values_Entered,Monthly_Payment,""), "")</f>
        <v/>
      </c>
      <c r="F361" s="108" t="str">
        <f>IFERROR(IF(Loan_Not_Paid*Values_Entered,Principal,""), "")</f>
        <v/>
      </c>
      <c r="G361" s="108" t="str">
        <f>IFERROR(IF(Loan_Not_Paid*Values_Entered,Interest,""), "")</f>
        <v/>
      </c>
      <c r="H361" s="108" t="str">
        <f>IFERROR(IF(Loan_Not_Paid*Values_Entered,Ending_Balance,""), "")</f>
        <v/>
      </c>
    </row>
    <row r="362" spans="2:8" x14ac:dyDescent="0.35">
      <c r="B362" s="92" t="str">
        <f>IFERROR(IF(Loan_Not_Paid*Values_Entered,Payment_Number,""), "")</f>
        <v/>
      </c>
      <c r="C362" s="91" t="str">
        <f>IFERROR(IF(Loan_Not_Paid*Values_Entered,Payment_Date,""), "")</f>
        <v/>
      </c>
      <c r="D362" s="108" t="str">
        <f>IFERROR(IF(Loan_Not_Paid*Values_Entered,Beginning_Balance,""), "")</f>
        <v/>
      </c>
      <c r="E362" s="108" t="str">
        <f>IFERROR(IF(Loan_Not_Paid*Values_Entered,Monthly_Payment,""), "")</f>
        <v/>
      </c>
      <c r="F362" s="108" t="str">
        <f>IFERROR(IF(Loan_Not_Paid*Values_Entered,Principal,""), "")</f>
        <v/>
      </c>
      <c r="G362" s="108" t="str">
        <f>IFERROR(IF(Loan_Not_Paid*Values_Entered,Interest,""), "")</f>
        <v/>
      </c>
      <c r="H362" s="108" t="str">
        <f>IFERROR(IF(Loan_Not_Paid*Values_Entered,Ending_Balance,""), "")</f>
        <v/>
      </c>
    </row>
    <row r="363" spans="2:8" x14ac:dyDescent="0.35">
      <c r="B363" s="92" t="str">
        <f>IFERROR(IF(Loan_Not_Paid*Values_Entered,Payment_Number,""), "")</f>
        <v/>
      </c>
      <c r="C363" s="91" t="str">
        <f>IFERROR(IF(Loan_Not_Paid*Values_Entered,Payment_Date,""), "")</f>
        <v/>
      </c>
      <c r="D363" s="108" t="str">
        <f>IFERROR(IF(Loan_Not_Paid*Values_Entered,Beginning_Balance,""), "")</f>
        <v/>
      </c>
      <c r="E363" s="108" t="str">
        <f>IFERROR(IF(Loan_Not_Paid*Values_Entered,Monthly_Payment,""), "")</f>
        <v/>
      </c>
      <c r="F363" s="108" t="str">
        <f>IFERROR(IF(Loan_Not_Paid*Values_Entered,Principal,""), "")</f>
        <v/>
      </c>
      <c r="G363" s="108" t="str">
        <f>IFERROR(IF(Loan_Not_Paid*Values_Entered,Interest,""), "")</f>
        <v/>
      </c>
      <c r="H363" s="108" t="str">
        <f>IFERROR(IF(Loan_Not_Paid*Values_Entered,Ending_Balance,""), "")</f>
        <v/>
      </c>
    </row>
    <row r="364" spans="2:8" x14ac:dyDescent="0.35">
      <c r="B364" s="92" t="str">
        <f>IFERROR(IF(Loan_Not_Paid*Values_Entered,Payment_Number,""), "")</f>
        <v/>
      </c>
      <c r="C364" s="91" t="str">
        <f>IFERROR(IF(Loan_Not_Paid*Values_Entered,Payment_Date,""), "")</f>
        <v/>
      </c>
      <c r="D364" s="108" t="str">
        <f>IFERROR(IF(Loan_Not_Paid*Values_Entered,Beginning_Balance,""), "")</f>
        <v/>
      </c>
      <c r="E364" s="108" t="str">
        <f>IFERROR(IF(Loan_Not_Paid*Values_Entered,Monthly_Payment,""), "")</f>
        <v/>
      </c>
      <c r="F364" s="108" t="str">
        <f>IFERROR(IF(Loan_Not_Paid*Values_Entered,Principal,""), "")</f>
        <v/>
      </c>
      <c r="G364" s="108" t="str">
        <f>IFERROR(IF(Loan_Not_Paid*Values_Entered,Interest,""), "")</f>
        <v/>
      </c>
      <c r="H364" s="108" t="str">
        <f>IFERROR(IF(Loan_Not_Paid*Values_Entered,Ending_Balance,""), "")</f>
        <v/>
      </c>
    </row>
    <row r="365" spans="2:8" x14ac:dyDescent="0.35">
      <c r="B365" s="92" t="str">
        <f>IFERROR(IF(Loan_Not_Paid*Values_Entered,Payment_Number,""), "")</f>
        <v/>
      </c>
      <c r="C365" s="91" t="str">
        <f>IFERROR(IF(Loan_Not_Paid*Values_Entered,Payment_Date,""), "")</f>
        <v/>
      </c>
      <c r="D365" s="108" t="str">
        <f>IFERROR(IF(Loan_Not_Paid*Values_Entered,Beginning_Balance,""), "")</f>
        <v/>
      </c>
      <c r="E365" s="108" t="str">
        <f>IFERROR(IF(Loan_Not_Paid*Values_Entered,Monthly_Payment,""), "")</f>
        <v/>
      </c>
      <c r="F365" s="108" t="str">
        <f>IFERROR(IF(Loan_Not_Paid*Values_Entered,Principal,""), "")</f>
        <v/>
      </c>
      <c r="G365" s="108" t="str">
        <f>IFERROR(IF(Loan_Not_Paid*Values_Entered,Interest,""), "")</f>
        <v/>
      </c>
      <c r="H365" s="108" t="str">
        <f>IFERROR(IF(Loan_Not_Paid*Values_Entered,Ending_Balance,""), "")</f>
        <v/>
      </c>
    </row>
    <row r="366" spans="2:8" x14ac:dyDescent="0.35">
      <c r="B366" s="92" t="str">
        <f>IFERROR(IF(Loan_Not_Paid*Values_Entered,Payment_Number,""), "")</f>
        <v/>
      </c>
      <c r="C366" s="91" t="str">
        <f>IFERROR(IF(Loan_Not_Paid*Values_Entered,Payment_Date,""), "")</f>
        <v/>
      </c>
      <c r="D366" s="108" t="str">
        <f>IFERROR(IF(Loan_Not_Paid*Values_Entered,Beginning_Balance,""), "")</f>
        <v/>
      </c>
      <c r="E366" s="108" t="str">
        <f>IFERROR(IF(Loan_Not_Paid*Values_Entered,Monthly_Payment,""), "")</f>
        <v/>
      </c>
      <c r="F366" s="108" t="str">
        <f>IFERROR(IF(Loan_Not_Paid*Values_Entered,Principal,""), "")</f>
        <v/>
      </c>
      <c r="G366" s="108" t="str">
        <f>IFERROR(IF(Loan_Not_Paid*Values_Entered,Interest,""), "")</f>
        <v/>
      </c>
      <c r="H366" s="108" t="str">
        <f>IFERROR(IF(Loan_Not_Paid*Values_Entered,Ending_Balance,""), "")</f>
        <v/>
      </c>
    </row>
    <row r="367" spans="2:8" x14ac:dyDescent="0.35">
      <c r="B367" s="92" t="str">
        <f>IFERROR(IF(Loan_Not_Paid*Values_Entered,Payment_Number,""), "")</f>
        <v/>
      </c>
      <c r="C367" s="91" t="str">
        <f>IFERROR(IF(Loan_Not_Paid*Values_Entered,Payment_Date,""), "")</f>
        <v/>
      </c>
      <c r="D367" s="108" t="str">
        <f>IFERROR(IF(Loan_Not_Paid*Values_Entered,Beginning_Balance,""), "")</f>
        <v/>
      </c>
      <c r="E367" s="108" t="str">
        <f>IFERROR(IF(Loan_Not_Paid*Values_Entered,Monthly_Payment,""), "")</f>
        <v/>
      </c>
      <c r="F367" s="108" t="str">
        <f>IFERROR(IF(Loan_Not_Paid*Values_Entered,Principal,""), "")</f>
        <v/>
      </c>
      <c r="G367" s="108" t="str">
        <f>IFERROR(IF(Loan_Not_Paid*Values_Entered,Interest,""), "")</f>
        <v/>
      </c>
      <c r="H367" s="108" t="str">
        <f>IFERROR(IF(Loan_Not_Paid*Values_Entered,Ending_Balance,""), "")</f>
        <v/>
      </c>
    </row>
    <row r="368" spans="2:8" x14ac:dyDescent="0.35">
      <c r="B368" s="92" t="str">
        <f>IFERROR(IF(Loan_Not_Paid*Values_Entered,Payment_Number,""), "")</f>
        <v/>
      </c>
      <c r="C368" s="91" t="str">
        <f>IFERROR(IF(Loan_Not_Paid*Values_Entered,Payment_Date,""), "")</f>
        <v/>
      </c>
      <c r="D368" s="108" t="str">
        <f>IFERROR(IF(Loan_Not_Paid*Values_Entered,Beginning_Balance,""), "")</f>
        <v/>
      </c>
      <c r="E368" s="108" t="str">
        <f>IFERROR(IF(Loan_Not_Paid*Values_Entered,Monthly_Payment,""), "")</f>
        <v/>
      </c>
      <c r="F368" s="108" t="str">
        <f>IFERROR(IF(Loan_Not_Paid*Values_Entered,Principal,""), "")</f>
        <v/>
      </c>
      <c r="G368" s="108" t="str">
        <f>IFERROR(IF(Loan_Not_Paid*Values_Entered,Interest,""), "")</f>
        <v/>
      </c>
      <c r="H368" s="108" t="str">
        <f>IFERROR(IF(Loan_Not_Paid*Values_Entered,Ending_Balance,""), "")</f>
        <v/>
      </c>
    </row>
    <row r="369" spans="2:8" x14ac:dyDescent="0.35">
      <c r="B369" s="92" t="str">
        <f>IFERROR(IF(Loan_Not_Paid*Values_Entered,Payment_Number,""), "")</f>
        <v/>
      </c>
      <c r="C369" s="91" t="str">
        <f>IFERROR(IF(Loan_Not_Paid*Values_Entered,Payment_Date,""), "")</f>
        <v/>
      </c>
      <c r="D369" s="108" t="str">
        <f>IFERROR(IF(Loan_Not_Paid*Values_Entered,Beginning_Balance,""), "")</f>
        <v/>
      </c>
      <c r="E369" s="108" t="str">
        <f>IFERROR(IF(Loan_Not_Paid*Values_Entered,Monthly_Payment,""), "")</f>
        <v/>
      </c>
      <c r="F369" s="108" t="str">
        <f>IFERROR(IF(Loan_Not_Paid*Values_Entered,Principal,""), "")</f>
        <v/>
      </c>
      <c r="G369" s="108" t="str">
        <f>IFERROR(IF(Loan_Not_Paid*Values_Entered,Interest,""), "")</f>
        <v/>
      </c>
      <c r="H369" s="108" t="str">
        <f>IFERROR(IF(Loan_Not_Paid*Values_Entered,Ending_Balance,""), "")</f>
        <v/>
      </c>
    </row>
    <row r="370" spans="2:8" x14ac:dyDescent="0.35">
      <c r="B370" s="92" t="str">
        <f>IFERROR(IF(Loan_Not_Paid*Values_Entered,Payment_Number,""), "")</f>
        <v/>
      </c>
      <c r="C370" s="91" t="str">
        <f>IFERROR(IF(Loan_Not_Paid*Values_Entered,Payment_Date,""), "")</f>
        <v/>
      </c>
      <c r="D370" s="108" t="str">
        <f>IFERROR(IF(Loan_Not_Paid*Values_Entered,Beginning_Balance,""), "")</f>
        <v/>
      </c>
      <c r="E370" s="108" t="str">
        <f>IFERROR(IF(Loan_Not_Paid*Values_Entered,Monthly_Payment,""), "")</f>
        <v/>
      </c>
      <c r="F370" s="108" t="str">
        <f>IFERROR(IF(Loan_Not_Paid*Values_Entered,Principal,""), "")</f>
        <v/>
      </c>
      <c r="G370" s="108" t="str">
        <f>IFERROR(IF(Loan_Not_Paid*Values_Entered,Interest,""), "")</f>
        <v/>
      </c>
      <c r="H370" s="108" t="str">
        <f>IFERROR(IF(Loan_Not_Paid*Values_Entered,Ending_Balance,""), "")</f>
        <v/>
      </c>
    </row>
    <row r="371" spans="2:8" x14ac:dyDescent="0.35">
      <c r="B371" s="92" t="str">
        <f>IFERROR(IF(Loan_Not_Paid*Values_Entered,Payment_Number,""), "")</f>
        <v/>
      </c>
      <c r="C371" s="91" t="str">
        <f>IFERROR(IF(Loan_Not_Paid*Values_Entered,Payment_Date,""), "")</f>
        <v/>
      </c>
      <c r="D371" s="108" t="str">
        <f>IFERROR(IF(Loan_Not_Paid*Values_Entered,Beginning_Balance,""), "")</f>
        <v/>
      </c>
      <c r="E371" s="108" t="str">
        <f>IFERROR(IF(Loan_Not_Paid*Values_Entered,Monthly_Payment,""), "")</f>
        <v/>
      </c>
      <c r="F371" s="108" t="str">
        <f>IFERROR(IF(Loan_Not_Paid*Values_Entered,Principal,""), "")</f>
        <v/>
      </c>
      <c r="G371" s="108" t="str">
        <f>IFERROR(IF(Loan_Not_Paid*Values_Entered,Interest,""), "")</f>
        <v/>
      </c>
      <c r="H371" s="108" t="str">
        <f>IFERROR(IF(Loan_Not_Paid*Values_Entered,Ending_Balance,""), "")</f>
        <v/>
      </c>
    </row>
    <row r="372" spans="2:8" x14ac:dyDescent="0.35">
      <c r="B372" s="92" t="str">
        <f>IFERROR(IF(Loan_Not_Paid*Values_Entered,Payment_Number,""), "")</f>
        <v/>
      </c>
      <c r="C372" s="91" t="str">
        <f>IFERROR(IF(Loan_Not_Paid*Values_Entered,Payment_Date,""), "")</f>
        <v/>
      </c>
      <c r="D372" s="108" t="str">
        <f>IFERROR(IF(Loan_Not_Paid*Values_Entered,Beginning_Balance,""), "")</f>
        <v/>
      </c>
      <c r="E372" s="108" t="str">
        <f>IFERROR(IF(Loan_Not_Paid*Values_Entered,Monthly_Payment,""), "")</f>
        <v/>
      </c>
      <c r="F372" s="108" t="str">
        <f>IFERROR(IF(Loan_Not_Paid*Values_Entered,Principal,""), "")</f>
        <v/>
      </c>
      <c r="G372" s="108" t="str">
        <f>IFERROR(IF(Loan_Not_Paid*Values_Entered,Interest,""), "")</f>
        <v/>
      </c>
      <c r="H372" s="108" t="str">
        <f>IFERROR(IF(Loan_Not_Paid*Values_Entered,Ending_Balance,""), "")</f>
        <v/>
      </c>
    </row>
  </sheetData>
  <mergeCells count="8">
    <mergeCell ref="B10:D10"/>
    <mergeCell ref="B11:D11"/>
    <mergeCell ref="B3:D3"/>
    <mergeCell ref="B4:D4"/>
    <mergeCell ref="B5:D5"/>
    <mergeCell ref="B6:D6"/>
    <mergeCell ref="B8:D8"/>
    <mergeCell ref="B9:D9"/>
  </mergeCells>
  <conditionalFormatting sqref="C13:G372">
    <cfRule type="expression" dxfId="36" priority="1" stopIfTrue="1">
      <formula>NOT(Loan_Not_Paid)</formula>
    </cfRule>
    <cfRule type="expression" dxfId="35" priority="2" stopIfTrue="1">
      <formula>IF(ROW(C13)=Last_Row,TRUE,FALSE)</formula>
    </cfRule>
  </conditionalFormatting>
  <conditionalFormatting sqref="B13:B372">
    <cfRule type="expression" dxfId="34" priority="3" stopIfTrue="1">
      <formula>NOT(Loan_Not_Paid)</formula>
    </cfRule>
    <cfRule type="expression" dxfId="33" priority="4" stopIfTrue="1">
      <formula>IF(ROW(B13)=Last_Row,TRUE,FALSE)</formula>
    </cfRule>
  </conditionalFormatting>
  <conditionalFormatting sqref="H13:H372">
    <cfRule type="expression" dxfId="32" priority="5" stopIfTrue="1">
      <formula>NOT(Loan_Not_Paid)</formula>
    </cfRule>
    <cfRule type="expression" dxfId="31" priority="6" stopIfTrue="1">
      <formula>IF(ROW(H13)=Last_Row,TRUE,FALSE)</formula>
    </cfRule>
  </conditionalFormatting>
  <dataValidations count="26">
    <dataValidation allowBlank="1" showInputMessage="1" showErrorMessage="1" prompt="Enter Annual interest rate in this cell" sqref="E4" xr:uid="{6C4C08EF-4ACE-4F96-85DD-7E63AB437408}"/>
    <dataValidation allowBlank="1" showInputMessage="1" showErrorMessage="1" prompt="Ending Balance is automatically updated in this column under this heading" sqref="H12" xr:uid="{E95739C6-F9F4-4B41-A6FD-A6135648318A}"/>
    <dataValidation allowBlank="1" showInputMessage="1" showErrorMessage="1" prompt="Interest amount is automatically updated in this column under this heading" sqref="G12" xr:uid="{2BA129EA-E83C-4D4C-B023-ADDB5A2D6D67}"/>
    <dataValidation allowBlank="1" showInputMessage="1" showErrorMessage="1" prompt="Principal amount is automatically updated in this column under this heading" sqref="F12" xr:uid="{5FFED2DC-D883-4A90-9C85-DFC0FE642766}"/>
    <dataValidation allowBlank="1" showInputMessage="1" showErrorMessage="1" prompt="Payment amount is automatically calculated in this column under this heading" sqref="E12" xr:uid="{15EF3841-A778-4C27-B5F5-726D21BAE96D}"/>
    <dataValidation allowBlank="1" showInputMessage="1" showErrorMessage="1" prompt="Beginning Balance is automatically calculated in this column under this heading" sqref="D12" xr:uid="{A988CE2E-E2A0-465A-A403-BF3EA9937CC4}"/>
    <dataValidation allowBlank="1" showInputMessage="1" showErrorMessage="1" prompt="Payment Date is automatically updated in this column under this heading" sqref="C12" xr:uid="{BEEB5227-8F7B-4159-BE1E-09A8A19CB157}"/>
    <dataValidation allowBlank="1" showInputMessage="1" showErrorMessage="1" prompt="Payment Number is automatically updated in this column under this heading" sqref="B12" xr:uid="{7A28346F-9E56-49A2-AD5D-17B76BD1FEB4}"/>
    <dataValidation allowBlank="1" showInputMessage="1" showErrorMessage="1" prompt="Enter values in cells E3 through E6 for each description in column B. Values in cells E8 through E11 are automatically calculated" sqref="E2" xr:uid="{AE68A517-B4DB-488F-A82B-05ADE7817470}"/>
    <dataValidation allowBlank="1" showInputMessage="1" showErrorMessage="1" prompt="Total cost of loan is automatically calculated in this cell" sqref="E11" xr:uid="{A2D37976-A004-4A80-9251-1B4F6BA57DBE}"/>
    <dataValidation allowBlank="1" showInputMessage="1" showErrorMessage="1" prompt="Total cost of loan is automatically calculated in cell at right" sqref="B11:D11" xr:uid="{4D6AC103-4161-408D-B545-17A335FCEEA1}"/>
    <dataValidation allowBlank="1" showInputMessage="1" showErrorMessage="1" prompt="Total interest is automatically calculated in this cell" sqref="E10" xr:uid="{EF5B48BB-A1BB-48F9-A7A3-2C6996522713}"/>
    <dataValidation allowBlank="1" showInputMessage="1" showErrorMessage="1" prompt="Total interest is automatically calculated in cell at right" sqref="B10:D10" xr:uid="{E179ED4A-BA2A-4B70-BC4D-640D08617D6C}"/>
    <dataValidation allowBlank="1" showInputMessage="1" showErrorMessage="1" prompt="Number of payments is automatically calculated in this cell" sqref="E9" xr:uid="{21C1ECCA-1C0B-4953-B856-5B276C52266C}"/>
    <dataValidation allowBlank="1" showInputMessage="1" showErrorMessage="1" prompt="Number of payments is automatically calculated in cell at right" sqref="B9:D9" xr:uid="{C5A2F367-4D05-41CC-B79E-FCC82ED34F0B}"/>
    <dataValidation allowBlank="1" showInputMessage="1" showErrorMessage="1" prompt="Monthly payment is automatically calculated in this cell" sqref="E8" xr:uid="{96165261-BAEF-4BA3-A761-5461027225B9}"/>
    <dataValidation allowBlank="1" showInputMessage="1" showErrorMessage="1" prompt="Monthly payment is automatically calculated in cell at right" sqref="B8:D8" xr:uid="{CFEE1234-2C71-4592-A89E-21FD80873C56}"/>
    <dataValidation allowBlank="1" showInputMessage="1" showErrorMessage="1" prompt="Enter Start date of loan in this cell" sqref="E6" xr:uid="{609EF1B8-D855-404F-9E7B-4D15EB920C44}"/>
    <dataValidation allowBlank="1" showInputMessage="1" showErrorMessage="1" prompt="Enter Start date of loan in cell at right" sqref="B6:D6" xr:uid="{A44BB967-5A09-40A1-95F3-CA80F376255F}"/>
    <dataValidation allowBlank="1" showInputMessage="1" showErrorMessage="1" prompt="Enter Loan period in years in this cell" sqref="E5" xr:uid="{DA9B0C27-1793-4CE8-A7E1-9A51B295A896}"/>
    <dataValidation allowBlank="1" showInputMessage="1" showErrorMessage="1" prompt="Enter Loan period in years in cell at right" sqref="B5:D5" xr:uid="{5B429704-BAEA-481D-8436-A0C34343220E}"/>
    <dataValidation allowBlank="1" showInputMessage="1" showErrorMessage="1" prompt="Enter Annual interest rate in cell at right" sqref="B4:D4" xr:uid="{71DA3753-BFEE-41EA-9F8D-6A8113F7605C}"/>
    <dataValidation allowBlank="1" showInputMessage="1" showErrorMessage="1" prompt="Enter Loan amount in this cell" sqref="E3" xr:uid="{6B0C7574-DE17-460A-A479-3B774A23D023}"/>
    <dataValidation allowBlank="1" showInputMessage="1" showErrorMessage="1" prompt="Enter Loan amount in cell at right" sqref="B3:D3" xr:uid="{BF3A5420-F861-46F8-AD28-5F2E87235826}"/>
    <dataValidation allowBlank="1" showInputMessage="1" showErrorMessage="1" prompt="Title of this worksheet is in this cell. Enter Loan values in cells E3 through E6. Loan summary in cells E8 through E11 and Loan table are automatically updated" sqref="B1" xr:uid="{9E923EA6-1E5C-40E2-9FC4-D40D8728A35D}"/>
    <dataValidation allowBlank="1" showInputMessage="1" showErrorMessage="1" prompt="Create a loan repayment schedule using this Loan calculator and amortization worksheet. Total interest and total payments are automatically calculated" sqref="A1" xr:uid="{B7DC3BDB-5622-414E-983D-632CBEA421ED}"/>
  </dataValidations>
  <printOptions horizontalCentered="1"/>
  <pageMargins left="0.5" right="0.5" top="1" bottom="1" header="0.5" footer="0.5"/>
  <pageSetup fitToHeight="0" orientation="portrait" r:id="rId1"/>
  <headerFooter differentFirst="1">
    <oddFooter>Page &amp;P of &amp;N</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4A09F-9B7A-4E2A-800E-EEEF86E214B0}">
  <sheetPr>
    <tabColor theme="3"/>
    <pageSetUpPr fitToPage="1"/>
  </sheetPr>
  <dimension ref="B1:O372"/>
  <sheetViews>
    <sheetView showGridLines="0" zoomScaleNormal="100" workbookViewId="0">
      <selection activeCell="H3" sqref="H3"/>
    </sheetView>
  </sheetViews>
  <sheetFormatPr defaultColWidth="9.1796875" defaultRowHeight="14.5" x14ac:dyDescent="0.35"/>
  <cols>
    <col min="1" max="1" width="3" style="90" customWidth="1"/>
    <col min="2" max="2" width="6.54296875" style="90" customWidth="1"/>
    <col min="3" max="3" width="15.54296875" style="90" customWidth="1"/>
    <col min="4" max="4" width="19" style="90" customWidth="1"/>
    <col min="5" max="8" width="15.54296875" style="90" customWidth="1"/>
    <col min="9" max="9" width="3" style="90" customWidth="1"/>
    <col min="10" max="14" width="9.1796875" style="90"/>
    <col min="15" max="15" width="11.81640625" style="90" bestFit="1" customWidth="1"/>
    <col min="16" max="16384" width="9.1796875" style="90"/>
  </cols>
  <sheetData>
    <row r="1" spans="2:11" ht="30" customHeight="1" x14ac:dyDescent="0.5">
      <c r="B1" s="104" t="s">
        <v>161</v>
      </c>
      <c r="C1" s="103"/>
      <c r="D1" s="103"/>
      <c r="E1" s="103"/>
      <c r="F1" s="103"/>
      <c r="G1" s="103"/>
      <c r="H1" s="103"/>
    </row>
    <row r="2" spans="2:11" ht="30" customHeight="1" x14ac:dyDescent="0.35">
      <c r="C2" s="102"/>
      <c r="D2" s="102"/>
      <c r="E2" s="101" t="s">
        <v>160</v>
      </c>
    </row>
    <row r="3" spans="2:11" x14ac:dyDescent="0.35">
      <c r="B3" s="285" t="s">
        <v>159</v>
      </c>
      <c r="C3" s="285"/>
      <c r="D3" s="286"/>
      <c r="E3" s="100">
        <f>'Assumptions &amp; Targets'!F112</f>
        <v>0</v>
      </c>
      <c r="G3" s="90" t="s">
        <v>239</v>
      </c>
      <c r="H3" s="90">
        <f>YEAR(Loan_Start)</f>
        <v>1900</v>
      </c>
    </row>
    <row r="4" spans="2:11" x14ac:dyDescent="0.35">
      <c r="B4" s="283" t="s">
        <v>158</v>
      </c>
      <c r="C4" s="283"/>
      <c r="D4" s="287"/>
      <c r="E4" s="99">
        <f>'Assumptions &amp; Targets'!G112</f>
        <v>0</v>
      </c>
      <c r="G4" s="90" t="s">
        <v>238</v>
      </c>
      <c r="H4" s="90">
        <f>MONTH(Loan_Start)</f>
        <v>1</v>
      </c>
    </row>
    <row r="5" spans="2:11" x14ac:dyDescent="0.35">
      <c r="B5" s="283" t="s">
        <v>157</v>
      </c>
      <c r="C5" s="283"/>
      <c r="D5" s="287"/>
      <c r="E5" s="98">
        <f>'Assumptions &amp; Targets'!E112</f>
        <v>0</v>
      </c>
      <c r="G5"/>
    </row>
    <row r="6" spans="2:11" x14ac:dyDescent="0.35">
      <c r="B6" s="283" t="s">
        <v>156</v>
      </c>
      <c r="C6" s="283"/>
      <c r="D6" s="287"/>
      <c r="E6" s="97">
        <f>'Assumptions &amp; Targets'!D112</f>
        <v>0</v>
      </c>
      <c r="G6"/>
    </row>
    <row r="7" spans="2:11" x14ac:dyDescent="0.35">
      <c r="B7" s="96"/>
      <c r="C7" s="96"/>
      <c r="D7" s="96"/>
    </row>
    <row r="8" spans="2:11" x14ac:dyDescent="0.35">
      <c r="B8" s="283" t="s">
        <v>155</v>
      </c>
      <c r="C8" s="283"/>
      <c r="D8" s="284"/>
      <c r="E8" s="94" t="str">
        <f>IFERROR(IF(Values_Entered,Monthly_Payment,""), "")</f>
        <v/>
      </c>
    </row>
    <row r="9" spans="2:11" x14ac:dyDescent="0.35">
      <c r="B9" s="283" t="s">
        <v>154</v>
      </c>
      <c r="C9" s="283"/>
      <c r="D9" s="284"/>
      <c r="E9" s="95">
        <f>12*Loan_Years</f>
        <v>0</v>
      </c>
    </row>
    <row r="10" spans="2:11" x14ac:dyDescent="0.35">
      <c r="B10" s="283" t="s">
        <v>153</v>
      </c>
      <c r="C10" s="283"/>
      <c r="D10" s="284"/>
      <c r="E10" s="94" t="str">
        <f>IFERROR(IF(Values_Entered,Total_Cost-Loan_Amount,""), "")</f>
        <v/>
      </c>
    </row>
    <row r="11" spans="2:11" x14ac:dyDescent="0.35">
      <c r="B11" s="283" t="s">
        <v>152</v>
      </c>
      <c r="C11" s="283"/>
      <c r="D11" s="284"/>
      <c r="E11" s="94" t="str">
        <f>IFERROR(IF(Values_Entered,Monthly_Payment*Number_of_Payments,""), "")</f>
        <v/>
      </c>
      <c r="K11"/>
    </row>
    <row r="12" spans="2:11" ht="62.25" customHeight="1" x14ac:dyDescent="0.35">
      <c r="B12" s="93" t="s">
        <v>151</v>
      </c>
      <c r="C12" s="93" t="s">
        <v>150</v>
      </c>
      <c r="D12" s="93" t="s">
        <v>149</v>
      </c>
      <c r="E12" s="93" t="s">
        <v>148</v>
      </c>
      <c r="F12" s="93" t="s">
        <v>147</v>
      </c>
      <c r="G12" s="93" t="s">
        <v>146</v>
      </c>
      <c r="H12" s="93" t="s">
        <v>145</v>
      </c>
      <c r="K12"/>
    </row>
    <row r="13" spans="2:11" x14ac:dyDescent="0.35">
      <c r="B13" s="92" t="str">
        <f>IFERROR(IF(Loan_Not_Paid*Values_Entered,Payment_Number,""), "")</f>
        <v/>
      </c>
      <c r="C13" s="91" t="str">
        <f>IFERROR(IF(Loan_Not_Paid*Values_Entered,Payment_Date,""), "")</f>
        <v/>
      </c>
      <c r="D13" s="108" t="str">
        <f>IFERROR(IF(Loan_Not_Paid*Values_Entered,Beginning_Balance,""), "")</f>
        <v/>
      </c>
      <c r="E13" s="108" t="str">
        <f>IFERROR(IF(Loan_Not_Paid*Values_Entered,Monthly_Payment,""), "")</f>
        <v/>
      </c>
      <c r="F13" s="108" t="str">
        <f>IFERROR(IF(Loan_Not_Paid*Values_Entered,Principal,""), "")</f>
        <v/>
      </c>
      <c r="G13" s="108" t="str">
        <f>IFERROR(IF(Loan_Not_Paid*Values_Entered,Interest,""), "")</f>
        <v/>
      </c>
      <c r="H13" s="108" t="str">
        <f>IFERROR(IF(Loan_Not_Paid*Values_Entered,Ending_Balance,""), "")</f>
        <v/>
      </c>
      <c r="K13"/>
    </row>
    <row r="14" spans="2:11" x14ac:dyDescent="0.35">
      <c r="B14" s="92" t="str">
        <f>IFERROR(IF(Loan_Not_Paid*Values_Entered,Payment_Number,""), "")</f>
        <v/>
      </c>
      <c r="C14" s="91" t="str">
        <f>IFERROR(IF(Loan_Not_Paid*Values_Entered,Payment_Date,""), "")</f>
        <v/>
      </c>
      <c r="D14" s="108" t="str">
        <f>IFERROR(IF(Loan_Not_Paid*Values_Entered,Beginning_Balance,""), "")</f>
        <v/>
      </c>
      <c r="E14" s="108" t="str">
        <f>IFERROR(IF(Loan_Not_Paid*Values_Entered,Monthly_Payment,""), "")</f>
        <v/>
      </c>
      <c r="F14" s="108" t="str">
        <f>IFERROR(IF(Loan_Not_Paid*Values_Entered,Principal,""), "")</f>
        <v/>
      </c>
      <c r="G14" s="108" t="str">
        <f>IFERROR(IF(Loan_Not_Paid*Values_Entered,Interest,""), "")</f>
        <v/>
      </c>
      <c r="H14" s="108" t="str">
        <f>IFERROR(IF(Loan_Not_Paid*Values_Entered,Ending_Balance,""), "")</f>
        <v/>
      </c>
      <c r="K14"/>
    </row>
    <row r="15" spans="2:11" x14ac:dyDescent="0.35">
      <c r="B15" s="92" t="str">
        <f>IFERROR(IF(Loan_Not_Paid*Values_Entered,Payment_Number,""), "")</f>
        <v/>
      </c>
      <c r="C15" s="91" t="str">
        <f>IFERROR(IF(Loan_Not_Paid*Values_Entered,Payment_Date,""), "")</f>
        <v/>
      </c>
      <c r="D15" s="108" t="str">
        <f>IFERROR(IF(Loan_Not_Paid*Values_Entered,Beginning_Balance,""), "")</f>
        <v/>
      </c>
      <c r="E15" s="108" t="str">
        <f>IFERROR(IF(Loan_Not_Paid*Values_Entered,Monthly_Payment,""), "")</f>
        <v/>
      </c>
      <c r="F15" s="108" t="str">
        <f>IFERROR(IF(Loan_Not_Paid*Values_Entered,Principal,""), "")</f>
        <v/>
      </c>
      <c r="G15" s="108" t="str">
        <f>IFERROR(IF(Loan_Not_Paid*Values_Entered,Interest,""), "")</f>
        <v/>
      </c>
      <c r="H15" s="108" t="str">
        <f>IFERROR(IF(Loan_Not_Paid*Values_Entered,Ending_Balance,""), "")</f>
        <v/>
      </c>
    </row>
    <row r="16" spans="2:11" x14ac:dyDescent="0.35">
      <c r="B16" s="92" t="str">
        <f>IFERROR(IF(Loan_Not_Paid*Values_Entered,Payment_Number,""), "")</f>
        <v/>
      </c>
      <c r="C16" s="91" t="str">
        <f>IFERROR(IF(Loan_Not_Paid*Values_Entered,Payment_Date,""), "")</f>
        <v/>
      </c>
      <c r="D16" s="108" t="str">
        <f>IFERROR(IF(Loan_Not_Paid*Values_Entered,Beginning_Balance,""), "")</f>
        <v/>
      </c>
      <c r="E16" s="108" t="str">
        <f>IFERROR(IF(Loan_Not_Paid*Values_Entered,Monthly_Payment,""), "")</f>
        <v/>
      </c>
      <c r="F16" s="108" t="str">
        <f>IFERROR(IF(Loan_Not_Paid*Values_Entered,Principal,""), "")</f>
        <v/>
      </c>
      <c r="G16" s="108" t="str">
        <f>IFERROR(IF(Loan_Not_Paid*Values_Entered,Interest,""), "")</f>
        <v/>
      </c>
      <c r="H16" s="108" t="str">
        <f>IFERROR(IF(Loan_Not_Paid*Values_Entered,Ending_Balance,""), "")</f>
        <v/>
      </c>
    </row>
    <row r="17" spans="2:15" x14ac:dyDescent="0.35">
      <c r="B17" s="92" t="str">
        <f>IFERROR(IF(Loan_Not_Paid*Values_Entered,Payment_Number,""), "")</f>
        <v/>
      </c>
      <c r="C17" s="91" t="str">
        <f>IFERROR(IF(Loan_Not_Paid*Values_Entered,Payment_Date,""), "")</f>
        <v/>
      </c>
      <c r="D17" s="108" t="str">
        <f>IFERROR(IF(Loan_Not_Paid*Values_Entered,Beginning_Balance,""), "")</f>
        <v/>
      </c>
      <c r="E17" s="108" t="str">
        <f>IFERROR(IF(Loan_Not_Paid*Values_Entered,Monthly_Payment,""), "")</f>
        <v/>
      </c>
      <c r="F17" s="108" t="str">
        <f>IFERROR(IF(Loan_Not_Paid*Values_Entered,Principal,""), "")</f>
        <v/>
      </c>
      <c r="G17" s="108" t="str">
        <f>IFERROR(IF(Loan_Not_Paid*Values_Entered,Interest,""), "")</f>
        <v/>
      </c>
      <c r="H17" s="108" t="str">
        <f>IFERROR(IF(Loan_Not_Paid*Values_Entered,Ending_Balance,""), "")</f>
        <v/>
      </c>
    </row>
    <row r="18" spans="2:15" x14ac:dyDescent="0.35">
      <c r="B18" s="92" t="str">
        <f>IFERROR(IF(Loan_Not_Paid*Values_Entered,Payment_Number,""), "")</f>
        <v/>
      </c>
      <c r="C18" s="91" t="str">
        <f>IFERROR(IF(Loan_Not_Paid*Values_Entered,Payment_Date,""), "")</f>
        <v/>
      </c>
      <c r="D18" s="108" t="str">
        <f>IFERROR(IF(Loan_Not_Paid*Values_Entered,Beginning_Balance,""), "")</f>
        <v/>
      </c>
      <c r="E18" s="108" t="str">
        <f>IFERROR(IF(Loan_Not_Paid*Values_Entered,Monthly_Payment,""), "")</f>
        <v/>
      </c>
      <c r="F18" s="108" t="str">
        <f>IFERROR(IF(Loan_Not_Paid*Values_Entered,Principal,""), "")</f>
        <v/>
      </c>
      <c r="G18" s="108" t="str">
        <f>IFERROR(IF(Loan_Not_Paid*Values_Entered,Interest,""), "")</f>
        <v/>
      </c>
      <c r="H18" s="108" t="str">
        <f>IFERROR(IF(Loan_Not_Paid*Values_Entered,Ending_Balance,""), "")</f>
        <v/>
      </c>
    </row>
    <row r="19" spans="2:15" x14ac:dyDescent="0.35">
      <c r="B19" s="92" t="str">
        <f>IFERROR(IF(Loan_Not_Paid*Values_Entered,Payment_Number,""), "")</f>
        <v/>
      </c>
      <c r="C19" s="91" t="str">
        <f>IFERROR(IF(Loan_Not_Paid*Values_Entered,Payment_Date,""), "")</f>
        <v/>
      </c>
      <c r="D19" s="108" t="str">
        <f>IFERROR(IF(Loan_Not_Paid*Values_Entered,Beginning_Balance,""), "")</f>
        <v/>
      </c>
      <c r="E19" s="108" t="str">
        <f>IFERROR(IF(Loan_Not_Paid*Values_Entered,Monthly_Payment,""), "")</f>
        <v/>
      </c>
      <c r="F19" s="108" t="str">
        <f>IFERROR(IF(Loan_Not_Paid*Values_Entered,Principal,""), "")</f>
        <v/>
      </c>
      <c r="G19" s="108" t="str">
        <f>IFERROR(IF(Loan_Not_Paid*Values_Entered,Interest,""), "")</f>
        <v/>
      </c>
      <c r="H19" s="108" t="str">
        <f>IFERROR(IF(Loan_Not_Paid*Values_Entered,Ending_Balance,""), "")</f>
        <v/>
      </c>
      <c r="M19" s="107"/>
      <c r="N19" s="107"/>
      <c r="O19" s="107"/>
    </row>
    <row r="20" spans="2:15" x14ac:dyDescent="0.35">
      <c r="B20" s="92" t="str">
        <f>IFERROR(IF(Loan_Not_Paid*Values_Entered,Payment_Number,""), "")</f>
        <v/>
      </c>
      <c r="C20" s="91" t="str">
        <f>IFERROR(IF(Loan_Not_Paid*Values_Entered,Payment_Date,""), "")</f>
        <v/>
      </c>
      <c r="D20" s="108" t="str">
        <f>IFERROR(IF(Loan_Not_Paid*Values_Entered,Beginning_Balance,""), "")</f>
        <v/>
      </c>
      <c r="E20" s="108" t="str">
        <f>IFERROR(IF(Loan_Not_Paid*Values_Entered,Monthly_Payment,""), "")</f>
        <v/>
      </c>
      <c r="F20" s="108" t="str">
        <f>IFERROR(IF(Loan_Not_Paid*Values_Entered,Principal,""), "")</f>
        <v/>
      </c>
      <c r="G20" s="108" t="str">
        <f>IFERROR(IF(Loan_Not_Paid*Values_Entered,Interest,""), "")</f>
        <v/>
      </c>
      <c r="H20" s="108" t="str">
        <f>IFERROR(IF(Loan_Not_Paid*Values_Entered,Ending_Balance,""), "")</f>
        <v/>
      </c>
    </row>
    <row r="21" spans="2:15" x14ac:dyDescent="0.35">
      <c r="B21" s="92" t="str">
        <f>IFERROR(IF(Loan_Not_Paid*Values_Entered,Payment_Number,""), "")</f>
        <v/>
      </c>
      <c r="C21" s="91" t="str">
        <f>IFERROR(IF(Loan_Not_Paid*Values_Entered,Payment_Date,""), "")</f>
        <v/>
      </c>
      <c r="D21" s="108" t="str">
        <f>IFERROR(IF(Loan_Not_Paid*Values_Entered,Beginning_Balance,""), "")</f>
        <v/>
      </c>
      <c r="E21" s="108" t="str">
        <f>IFERROR(IF(Loan_Not_Paid*Values_Entered,Monthly_Payment,""), "")</f>
        <v/>
      </c>
      <c r="F21" s="108" t="str">
        <f>IFERROR(IF(Loan_Not_Paid*Values_Entered,Principal,""), "")</f>
        <v/>
      </c>
      <c r="G21" s="108" t="str">
        <f>IFERROR(IF(Loan_Not_Paid*Values_Entered,Interest,""), "")</f>
        <v/>
      </c>
      <c r="H21" s="108" t="str">
        <f>IFERROR(IF(Loan_Not_Paid*Values_Entered,Ending_Balance,""), "")</f>
        <v/>
      </c>
    </row>
    <row r="22" spans="2:15" x14ac:dyDescent="0.35">
      <c r="B22" s="92" t="str">
        <f>IFERROR(IF(Loan_Not_Paid*Values_Entered,Payment_Number,""), "")</f>
        <v/>
      </c>
      <c r="C22" s="91" t="str">
        <f>IFERROR(IF(Loan_Not_Paid*Values_Entered,Payment_Date,""), "")</f>
        <v/>
      </c>
      <c r="D22" s="108" t="str">
        <f>IFERROR(IF(Loan_Not_Paid*Values_Entered,Beginning_Balance,""), "")</f>
        <v/>
      </c>
      <c r="E22" s="108" t="str">
        <f>IFERROR(IF(Loan_Not_Paid*Values_Entered,Monthly_Payment,""), "")</f>
        <v/>
      </c>
      <c r="F22" s="108" t="str">
        <f>IFERROR(IF(Loan_Not_Paid*Values_Entered,Principal,""), "")</f>
        <v/>
      </c>
      <c r="G22" s="108" t="str">
        <f>IFERROR(IF(Loan_Not_Paid*Values_Entered,Interest,""), "")</f>
        <v/>
      </c>
      <c r="H22" s="108" t="str">
        <f>IFERROR(IF(Loan_Not_Paid*Values_Entered,Ending_Balance,""), "")</f>
        <v/>
      </c>
    </row>
    <row r="23" spans="2:15" x14ac:dyDescent="0.35">
      <c r="B23" s="92" t="str">
        <f>IFERROR(IF(Loan_Not_Paid*Values_Entered,Payment_Number,""), "")</f>
        <v/>
      </c>
      <c r="C23" s="91" t="str">
        <f>IFERROR(IF(Loan_Not_Paid*Values_Entered,Payment_Date,""), "")</f>
        <v/>
      </c>
      <c r="D23" s="108" t="str">
        <f>IFERROR(IF(Loan_Not_Paid*Values_Entered,Beginning_Balance,""), "")</f>
        <v/>
      </c>
      <c r="E23" s="108" t="str">
        <f>IFERROR(IF(Loan_Not_Paid*Values_Entered,Monthly_Payment,""), "")</f>
        <v/>
      </c>
      <c r="F23" s="108" t="str">
        <f>IFERROR(IF(Loan_Not_Paid*Values_Entered,Principal,""), "")</f>
        <v/>
      </c>
      <c r="G23" s="108" t="str">
        <f>IFERROR(IF(Loan_Not_Paid*Values_Entered,Interest,""), "")</f>
        <v/>
      </c>
      <c r="H23" s="108" t="str">
        <f>IFERROR(IF(Loan_Not_Paid*Values_Entered,Ending_Balance,""), "")</f>
        <v/>
      </c>
    </row>
    <row r="24" spans="2:15" x14ac:dyDescent="0.35">
      <c r="B24" s="92" t="str">
        <f>IFERROR(IF(Loan_Not_Paid*Values_Entered,Payment_Number,""), "")</f>
        <v/>
      </c>
      <c r="C24" s="91" t="str">
        <f>IFERROR(IF(Loan_Not_Paid*Values_Entered,Payment_Date,""), "")</f>
        <v/>
      </c>
      <c r="D24" s="108" t="str">
        <f>IFERROR(IF(Loan_Not_Paid*Values_Entered,Beginning_Balance,""), "")</f>
        <v/>
      </c>
      <c r="E24" s="108" t="str">
        <f>IFERROR(IF(Loan_Not_Paid*Values_Entered,Monthly_Payment,""), "")</f>
        <v/>
      </c>
      <c r="F24" s="108" t="str">
        <f>IFERROR(IF(Loan_Not_Paid*Values_Entered,Principal,""), "")</f>
        <v/>
      </c>
      <c r="G24" s="108" t="str">
        <f>IFERROR(IF(Loan_Not_Paid*Values_Entered,Interest,""), "")</f>
        <v/>
      </c>
      <c r="H24" s="108" t="str">
        <f>IFERROR(IF(Loan_Not_Paid*Values_Entered,Ending_Balance,""), "")</f>
        <v/>
      </c>
    </row>
    <row r="25" spans="2:15" x14ac:dyDescent="0.35">
      <c r="B25" s="92" t="str">
        <f>IFERROR(IF(Loan_Not_Paid*Values_Entered,Payment_Number,""), "")</f>
        <v/>
      </c>
      <c r="C25" s="91" t="str">
        <f>IFERROR(IF(Loan_Not_Paid*Values_Entered,Payment_Date,""), "")</f>
        <v/>
      </c>
      <c r="D25" s="108" t="str">
        <f>IFERROR(IF(Loan_Not_Paid*Values_Entered,Beginning_Balance,""), "")</f>
        <v/>
      </c>
      <c r="E25" s="108" t="str">
        <f>IFERROR(IF(Loan_Not_Paid*Values_Entered,Monthly_Payment,""), "")</f>
        <v/>
      </c>
      <c r="F25" s="108" t="str">
        <f>IFERROR(IF(Loan_Not_Paid*Values_Entered,Principal,""), "")</f>
        <v/>
      </c>
      <c r="G25" s="108" t="str">
        <f>IFERROR(IF(Loan_Not_Paid*Values_Entered,Interest,""), "")</f>
        <v/>
      </c>
      <c r="H25" s="108" t="str">
        <f>IFERROR(IF(Loan_Not_Paid*Values_Entered,Ending_Balance,""), "")</f>
        <v/>
      </c>
    </row>
    <row r="26" spans="2:15" x14ac:dyDescent="0.35">
      <c r="B26" s="92" t="str">
        <f>IFERROR(IF(Loan_Not_Paid*Values_Entered,Payment_Number,""), "")</f>
        <v/>
      </c>
      <c r="C26" s="91" t="str">
        <f>IFERROR(IF(Loan_Not_Paid*Values_Entered,Payment_Date,""), "")</f>
        <v/>
      </c>
      <c r="D26" s="108" t="str">
        <f>IFERROR(IF(Loan_Not_Paid*Values_Entered,Beginning_Balance,""), "")</f>
        <v/>
      </c>
      <c r="E26" s="108" t="str">
        <f>IFERROR(IF(Loan_Not_Paid*Values_Entered,Monthly_Payment,""), "")</f>
        <v/>
      </c>
      <c r="F26" s="108" t="str">
        <f>IFERROR(IF(Loan_Not_Paid*Values_Entered,Principal,""), "")</f>
        <v/>
      </c>
      <c r="G26" s="108" t="str">
        <f>IFERROR(IF(Loan_Not_Paid*Values_Entered,Interest,""), "")</f>
        <v/>
      </c>
      <c r="H26" s="108" t="str">
        <f>IFERROR(IF(Loan_Not_Paid*Values_Entered,Ending_Balance,""), "")</f>
        <v/>
      </c>
    </row>
    <row r="27" spans="2:15" x14ac:dyDescent="0.35">
      <c r="B27" s="92" t="str">
        <f>IFERROR(IF(Loan_Not_Paid*Values_Entered,Payment_Number,""), "")</f>
        <v/>
      </c>
      <c r="C27" s="91" t="str">
        <f>IFERROR(IF(Loan_Not_Paid*Values_Entered,Payment_Date,""), "")</f>
        <v/>
      </c>
      <c r="D27" s="108" t="str">
        <f>IFERROR(IF(Loan_Not_Paid*Values_Entered,Beginning_Balance,""), "")</f>
        <v/>
      </c>
      <c r="E27" s="108" t="str">
        <f>IFERROR(IF(Loan_Not_Paid*Values_Entered,Monthly_Payment,""), "")</f>
        <v/>
      </c>
      <c r="F27" s="108" t="str">
        <f>IFERROR(IF(Loan_Not_Paid*Values_Entered,Principal,""), "")</f>
        <v/>
      </c>
      <c r="G27" s="108" t="str">
        <f>IFERROR(IF(Loan_Not_Paid*Values_Entered,Interest,""), "")</f>
        <v/>
      </c>
      <c r="H27" s="108" t="str">
        <f>IFERROR(IF(Loan_Not_Paid*Values_Entered,Ending_Balance,""), "")</f>
        <v/>
      </c>
    </row>
    <row r="28" spans="2:15" x14ac:dyDescent="0.35">
      <c r="B28" s="92" t="str">
        <f>IFERROR(IF(Loan_Not_Paid*Values_Entered,Payment_Number,""), "")</f>
        <v/>
      </c>
      <c r="C28" s="91" t="str">
        <f>IFERROR(IF(Loan_Not_Paid*Values_Entered,Payment_Date,""), "")</f>
        <v/>
      </c>
      <c r="D28" s="108" t="str">
        <f>IFERROR(IF(Loan_Not_Paid*Values_Entered,Beginning_Balance,""), "")</f>
        <v/>
      </c>
      <c r="E28" s="108" t="str">
        <f>IFERROR(IF(Loan_Not_Paid*Values_Entered,Monthly_Payment,""), "")</f>
        <v/>
      </c>
      <c r="F28" s="108" t="str">
        <f>IFERROR(IF(Loan_Not_Paid*Values_Entered,Principal,""), "")</f>
        <v/>
      </c>
      <c r="G28" s="108" t="str">
        <f>IFERROR(IF(Loan_Not_Paid*Values_Entered,Interest,""), "")</f>
        <v/>
      </c>
      <c r="H28" s="108" t="str">
        <f>IFERROR(IF(Loan_Not_Paid*Values_Entered,Ending_Balance,""), "")</f>
        <v/>
      </c>
    </row>
    <row r="29" spans="2:15" x14ac:dyDescent="0.35">
      <c r="B29" s="92" t="str">
        <f>IFERROR(IF(Loan_Not_Paid*Values_Entered,Payment_Number,""), "")</f>
        <v/>
      </c>
      <c r="C29" s="91" t="str">
        <f>IFERROR(IF(Loan_Not_Paid*Values_Entered,Payment_Date,""), "")</f>
        <v/>
      </c>
      <c r="D29" s="108" t="str">
        <f>IFERROR(IF(Loan_Not_Paid*Values_Entered,Beginning_Balance,""), "")</f>
        <v/>
      </c>
      <c r="E29" s="108" t="str">
        <f>IFERROR(IF(Loan_Not_Paid*Values_Entered,Monthly_Payment,""), "")</f>
        <v/>
      </c>
      <c r="F29" s="108" t="str">
        <f>IFERROR(IF(Loan_Not_Paid*Values_Entered,Principal,""), "")</f>
        <v/>
      </c>
      <c r="G29" s="108" t="str">
        <f>IFERROR(IF(Loan_Not_Paid*Values_Entered,Interest,""), "")</f>
        <v/>
      </c>
      <c r="H29" s="108" t="str">
        <f>IFERROR(IF(Loan_Not_Paid*Values_Entered,Ending_Balance,""), "")</f>
        <v/>
      </c>
    </row>
    <row r="30" spans="2:15" x14ac:dyDescent="0.35">
      <c r="B30" s="92" t="str">
        <f>IFERROR(IF(Loan_Not_Paid*Values_Entered,Payment_Number,""), "")</f>
        <v/>
      </c>
      <c r="C30" s="91" t="str">
        <f>IFERROR(IF(Loan_Not_Paid*Values_Entered,Payment_Date,""), "")</f>
        <v/>
      </c>
      <c r="D30" s="108" t="str">
        <f>IFERROR(IF(Loan_Not_Paid*Values_Entered,Beginning_Balance,""), "")</f>
        <v/>
      </c>
      <c r="E30" s="108" t="str">
        <f>IFERROR(IF(Loan_Not_Paid*Values_Entered,Monthly_Payment,""), "")</f>
        <v/>
      </c>
      <c r="F30" s="108" t="str">
        <f>IFERROR(IF(Loan_Not_Paid*Values_Entered,Principal,""), "")</f>
        <v/>
      </c>
      <c r="G30" s="108" t="str">
        <f>IFERROR(IF(Loan_Not_Paid*Values_Entered,Interest,""), "")</f>
        <v/>
      </c>
      <c r="H30" s="108" t="str">
        <f>IFERROR(IF(Loan_Not_Paid*Values_Entered,Ending_Balance,""), "")</f>
        <v/>
      </c>
    </row>
    <row r="31" spans="2:15" x14ac:dyDescent="0.35">
      <c r="B31" s="92" t="str">
        <f>IFERROR(IF(Loan_Not_Paid*Values_Entered,Payment_Number,""), "")</f>
        <v/>
      </c>
      <c r="C31" s="91" t="str">
        <f>IFERROR(IF(Loan_Not_Paid*Values_Entered,Payment_Date,""), "")</f>
        <v/>
      </c>
      <c r="D31" s="108" t="str">
        <f>IFERROR(IF(Loan_Not_Paid*Values_Entered,Beginning_Balance,""), "")</f>
        <v/>
      </c>
      <c r="E31" s="108" t="str">
        <f>IFERROR(IF(Loan_Not_Paid*Values_Entered,Monthly_Payment,""), "")</f>
        <v/>
      </c>
      <c r="F31" s="108" t="str">
        <f>IFERROR(IF(Loan_Not_Paid*Values_Entered,Principal,""), "")</f>
        <v/>
      </c>
      <c r="G31" s="108" t="str">
        <f>IFERROR(IF(Loan_Not_Paid*Values_Entered,Interest,""), "")</f>
        <v/>
      </c>
      <c r="H31" s="108" t="str">
        <f>IFERROR(IF(Loan_Not_Paid*Values_Entered,Ending_Balance,""), "")</f>
        <v/>
      </c>
    </row>
    <row r="32" spans="2:15" x14ac:dyDescent="0.35">
      <c r="B32" s="92" t="str">
        <f>IFERROR(IF(Loan_Not_Paid*Values_Entered,Payment_Number,""), "")</f>
        <v/>
      </c>
      <c r="C32" s="91" t="str">
        <f>IFERROR(IF(Loan_Not_Paid*Values_Entered,Payment_Date,""), "")</f>
        <v/>
      </c>
      <c r="D32" s="108" t="str">
        <f>IFERROR(IF(Loan_Not_Paid*Values_Entered,Beginning_Balance,""), "")</f>
        <v/>
      </c>
      <c r="E32" s="108" t="str">
        <f>IFERROR(IF(Loan_Not_Paid*Values_Entered,Monthly_Payment,""), "")</f>
        <v/>
      </c>
      <c r="F32" s="108" t="str">
        <f>IFERROR(IF(Loan_Not_Paid*Values_Entered,Principal,""), "")</f>
        <v/>
      </c>
      <c r="G32" s="108" t="str">
        <f>IFERROR(IF(Loan_Not_Paid*Values_Entered,Interest,""), "")</f>
        <v/>
      </c>
      <c r="H32" s="108" t="str">
        <f>IFERROR(IF(Loan_Not_Paid*Values_Entered,Ending_Balance,""), "")</f>
        <v/>
      </c>
    </row>
    <row r="33" spans="2:8" x14ac:dyDescent="0.35">
      <c r="B33" s="92" t="str">
        <f>IFERROR(IF(Loan_Not_Paid*Values_Entered,Payment_Number,""), "")</f>
        <v/>
      </c>
      <c r="C33" s="91" t="str">
        <f>IFERROR(IF(Loan_Not_Paid*Values_Entered,Payment_Date,""), "")</f>
        <v/>
      </c>
      <c r="D33" s="108" t="str">
        <f>IFERROR(IF(Loan_Not_Paid*Values_Entered,Beginning_Balance,""), "")</f>
        <v/>
      </c>
      <c r="E33" s="108" t="str">
        <f>IFERROR(IF(Loan_Not_Paid*Values_Entered,Monthly_Payment,""), "")</f>
        <v/>
      </c>
      <c r="F33" s="108" t="str">
        <f>IFERROR(IF(Loan_Not_Paid*Values_Entered,Principal,""), "")</f>
        <v/>
      </c>
      <c r="G33" s="108" t="str">
        <f>IFERROR(IF(Loan_Not_Paid*Values_Entered,Interest,""), "")</f>
        <v/>
      </c>
      <c r="H33" s="108" t="str">
        <f>IFERROR(IF(Loan_Not_Paid*Values_Entered,Ending_Balance,""), "")</f>
        <v/>
      </c>
    </row>
    <row r="34" spans="2:8" x14ac:dyDescent="0.35">
      <c r="B34" s="92" t="str">
        <f>IFERROR(IF(Loan_Not_Paid*Values_Entered,Payment_Number,""), "")</f>
        <v/>
      </c>
      <c r="C34" s="91" t="str">
        <f>IFERROR(IF(Loan_Not_Paid*Values_Entered,Payment_Date,""), "")</f>
        <v/>
      </c>
      <c r="D34" s="108" t="str">
        <f>IFERROR(IF(Loan_Not_Paid*Values_Entered,Beginning_Balance,""), "")</f>
        <v/>
      </c>
      <c r="E34" s="108" t="str">
        <f>IFERROR(IF(Loan_Not_Paid*Values_Entered,Monthly_Payment,""), "")</f>
        <v/>
      </c>
      <c r="F34" s="108" t="str">
        <f>IFERROR(IF(Loan_Not_Paid*Values_Entered,Principal,""), "")</f>
        <v/>
      </c>
      <c r="G34" s="108" t="str">
        <f>IFERROR(IF(Loan_Not_Paid*Values_Entered,Interest,""), "")</f>
        <v/>
      </c>
      <c r="H34" s="108" t="str">
        <f>IFERROR(IF(Loan_Not_Paid*Values_Entered,Ending_Balance,""), "")</f>
        <v/>
      </c>
    </row>
    <row r="35" spans="2:8" x14ac:dyDescent="0.35">
      <c r="B35" s="92" t="str">
        <f>IFERROR(IF(Loan_Not_Paid*Values_Entered,Payment_Number,""), "")</f>
        <v/>
      </c>
      <c r="C35" s="91" t="str">
        <f>IFERROR(IF(Loan_Not_Paid*Values_Entered,Payment_Date,""), "")</f>
        <v/>
      </c>
      <c r="D35" s="108" t="str">
        <f>IFERROR(IF(Loan_Not_Paid*Values_Entered,Beginning_Balance,""), "")</f>
        <v/>
      </c>
      <c r="E35" s="108" t="str">
        <f>IFERROR(IF(Loan_Not_Paid*Values_Entered,Monthly_Payment,""), "")</f>
        <v/>
      </c>
      <c r="F35" s="108" t="str">
        <f>IFERROR(IF(Loan_Not_Paid*Values_Entered,Principal,""), "")</f>
        <v/>
      </c>
      <c r="G35" s="108" t="str">
        <f>IFERROR(IF(Loan_Not_Paid*Values_Entered,Interest,""), "")</f>
        <v/>
      </c>
      <c r="H35" s="108" t="str">
        <f>IFERROR(IF(Loan_Not_Paid*Values_Entered,Ending_Balance,""), "")</f>
        <v/>
      </c>
    </row>
    <row r="36" spans="2:8" x14ac:dyDescent="0.35">
      <c r="B36" s="92" t="str">
        <f>IFERROR(IF(Loan_Not_Paid*Values_Entered,Payment_Number,""), "")</f>
        <v/>
      </c>
      <c r="C36" s="91" t="str">
        <f>IFERROR(IF(Loan_Not_Paid*Values_Entered,Payment_Date,""), "")</f>
        <v/>
      </c>
      <c r="D36" s="108" t="str">
        <f>IFERROR(IF(Loan_Not_Paid*Values_Entered,Beginning_Balance,""), "")</f>
        <v/>
      </c>
      <c r="E36" s="108" t="str">
        <f>IFERROR(IF(Loan_Not_Paid*Values_Entered,Monthly_Payment,""), "")</f>
        <v/>
      </c>
      <c r="F36" s="108" t="str">
        <f>IFERROR(IF(Loan_Not_Paid*Values_Entered,Principal,""), "")</f>
        <v/>
      </c>
      <c r="G36" s="108" t="str">
        <f>IFERROR(IF(Loan_Not_Paid*Values_Entered,Interest,""), "")</f>
        <v/>
      </c>
      <c r="H36" s="108" t="str">
        <f>IFERROR(IF(Loan_Not_Paid*Values_Entered,Ending_Balance,""), "")</f>
        <v/>
      </c>
    </row>
    <row r="37" spans="2:8" x14ac:dyDescent="0.35">
      <c r="B37" s="92" t="str">
        <f>IFERROR(IF(Loan_Not_Paid*Values_Entered,Payment_Number,""), "")</f>
        <v/>
      </c>
      <c r="C37" s="91" t="str">
        <f>IFERROR(IF(Loan_Not_Paid*Values_Entered,Payment_Date,""), "")</f>
        <v/>
      </c>
      <c r="D37" s="108" t="str">
        <f>IFERROR(IF(Loan_Not_Paid*Values_Entered,Beginning_Balance,""), "")</f>
        <v/>
      </c>
      <c r="E37" s="108" t="str">
        <f>IFERROR(IF(Loan_Not_Paid*Values_Entered,Monthly_Payment,""), "")</f>
        <v/>
      </c>
      <c r="F37" s="108" t="str">
        <f>IFERROR(IF(Loan_Not_Paid*Values_Entered,Principal,""), "")</f>
        <v/>
      </c>
      <c r="G37" s="108" t="str">
        <f>IFERROR(IF(Loan_Not_Paid*Values_Entered,Interest,""), "")</f>
        <v/>
      </c>
      <c r="H37" s="108" t="str">
        <f>IFERROR(IF(Loan_Not_Paid*Values_Entered,Ending_Balance,""), "")</f>
        <v/>
      </c>
    </row>
    <row r="38" spans="2:8" x14ac:dyDescent="0.35">
      <c r="B38" s="92" t="str">
        <f>IFERROR(IF(Loan_Not_Paid*Values_Entered,Payment_Number,""), "")</f>
        <v/>
      </c>
      <c r="C38" s="91" t="str">
        <f>IFERROR(IF(Loan_Not_Paid*Values_Entered,Payment_Date,""), "")</f>
        <v/>
      </c>
      <c r="D38" s="108" t="str">
        <f>IFERROR(IF(Loan_Not_Paid*Values_Entered,Beginning_Balance,""), "")</f>
        <v/>
      </c>
      <c r="E38" s="108" t="str">
        <f>IFERROR(IF(Loan_Not_Paid*Values_Entered,Monthly_Payment,""), "")</f>
        <v/>
      </c>
      <c r="F38" s="108" t="str">
        <f>IFERROR(IF(Loan_Not_Paid*Values_Entered,Principal,""), "")</f>
        <v/>
      </c>
      <c r="G38" s="108" t="str">
        <f>IFERROR(IF(Loan_Not_Paid*Values_Entered,Interest,""), "")</f>
        <v/>
      </c>
      <c r="H38" s="108" t="str">
        <f>IFERROR(IF(Loan_Not_Paid*Values_Entered,Ending_Balance,""), "")</f>
        <v/>
      </c>
    </row>
    <row r="39" spans="2:8" x14ac:dyDescent="0.35">
      <c r="B39" s="92" t="str">
        <f>IFERROR(IF(Loan_Not_Paid*Values_Entered,Payment_Number,""), "")</f>
        <v/>
      </c>
      <c r="C39" s="91" t="str">
        <f>IFERROR(IF(Loan_Not_Paid*Values_Entered,Payment_Date,""), "")</f>
        <v/>
      </c>
      <c r="D39" s="108" t="str">
        <f>IFERROR(IF(Loan_Not_Paid*Values_Entered,Beginning_Balance,""), "")</f>
        <v/>
      </c>
      <c r="E39" s="108" t="str">
        <f>IFERROR(IF(Loan_Not_Paid*Values_Entered,Monthly_Payment,""), "")</f>
        <v/>
      </c>
      <c r="F39" s="108" t="str">
        <f>IFERROR(IF(Loan_Not_Paid*Values_Entered,Principal,""), "")</f>
        <v/>
      </c>
      <c r="G39" s="108" t="str">
        <f>IFERROR(IF(Loan_Not_Paid*Values_Entered,Interest,""), "")</f>
        <v/>
      </c>
      <c r="H39" s="108" t="str">
        <f>IFERROR(IF(Loan_Not_Paid*Values_Entered,Ending_Balance,""), "")</f>
        <v/>
      </c>
    </row>
    <row r="40" spans="2:8" x14ac:dyDescent="0.35">
      <c r="B40" s="92" t="str">
        <f>IFERROR(IF(Loan_Not_Paid*Values_Entered,Payment_Number,""), "")</f>
        <v/>
      </c>
      <c r="C40" s="91" t="str">
        <f>IFERROR(IF(Loan_Not_Paid*Values_Entered,Payment_Date,""), "")</f>
        <v/>
      </c>
      <c r="D40" s="108" t="str">
        <f>IFERROR(IF(Loan_Not_Paid*Values_Entered,Beginning_Balance,""), "")</f>
        <v/>
      </c>
      <c r="E40" s="108" t="str">
        <f>IFERROR(IF(Loan_Not_Paid*Values_Entered,Monthly_Payment,""), "")</f>
        <v/>
      </c>
      <c r="F40" s="108" t="str">
        <f>IFERROR(IF(Loan_Not_Paid*Values_Entered,Principal,""), "")</f>
        <v/>
      </c>
      <c r="G40" s="108" t="str">
        <f>IFERROR(IF(Loan_Not_Paid*Values_Entered,Interest,""), "")</f>
        <v/>
      </c>
      <c r="H40" s="108" t="str">
        <f>IFERROR(IF(Loan_Not_Paid*Values_Entered,Ending_Balance,""), "")</f>
        <v/>
      </c>
    </row>
    <row r="41" spans="2:8" x14ac:dyDescent="0.35">
      <c r="B41" s="92" t="str">
        <f>IFERROR(IF(Loan_Not_Paid*Values_Entered,Payment_Number,""), "")</f>
        <v/>
      </c>
      <c r="C41" s="91" t="str">
        <f>IFERROR(IF(Loan_Not_Paid*Values_Entered,Payment_Date,""), "")</f>
        <v/>
      </c>
      <c r="D41" s="108" t="str">
        <f>IFERROR(IF(Loan_Not_Paid*Values_Entered,Beginning_Balance,""), "")</f>
        <v/>
      </c>
      <c r="E41" s="108" t="str">
        <f>IFERROR(IF(Loan_Not_Paid*Values_Entered,Monthly_Payment,""), "")</f>
        <v/>
      </c>
      <c r="F41" s="108" t="str">
        <f>IFERROR(IF(Loan_Not_Paid*Values_Entered,Principal,""), "")</f>
        <v/>
      </c>
      <c r="G41" s="108" t="str">
        <f>IFERROR(IF(Loan_Not_Paid*Values_Entered,Interest,""), "")</f>
        <v/>
      </c>
      <c r="H41" s="108" t="str">
        <f>IFERROR(IF(Loan_Not_Paid*Values_Entered,Ending_Balance,""), "")</f>
        <v/>
      </c>
    </row>
    <row r="42" spans="2:8" x14ac:dyDescent="0.35">
      <c r="B42" s="92" t="str">
        <f>IFERROR(IF(Loan_Not_Paid*Values_Entered,Payment_Number,""), "")</f>
        <v/>
      </c>
      <c r="C42" s="91" t="str">
        <f>IFERROR(IF(Loan_Not_Paid*Values_Entered,Payment_Date,""), "")</f>
        <v/>
      </c>
      <c r="D42" s="108" t="str">
        <f>IFERROR(IF(Loan_Not_Paid*Values_Entered,Beginning_Balance,""), "")</f>
        <v/>
      </c>
      <c r="E42" s="108" t="str">
        <f>IFERROR(IF(Loan_Not_Paid*Values_Entered,Monthly_Payment,""), "")</f>
        <v/>
      </c>
      <c r="F42" s="108" t="str">
        <f>IFERROR(IF(Loan_Not_Paid*Values_Entered,Principal,""), "")</f>
        <v/>
      </c>
      <c r="G42" s="108" t="str">
        <f>IFERROR(IF(Loan_Not_Paid*Values_Entered,Interest,""), "")</f>
        <v/>
      </c>
      <c r="H42" s="108" t="str">
        <f>IFERROR(IF(Loan_Not_Paid*Values_Entered,Ending_Balance,""), "")</f>
        <v/>
      </c>
    </row>
    <row r="43" spans="2:8" x14ac:dyDescent="0.35">
      <c r="B43" s="92" t="str">
        <f>IFERROR(IF(Loan_Not_Paid*Values_Entered,Payment_Number,""), "")</f>
        <v/>
      </c>
      <c r="C43" s="91" t="str">
        <f>IFERROR(IF(Loan_Not_Paid*Values_Entered,Payment_Date,""), "")</f>
        <v/>
      </c>
      <c r="D43" s="108" t="str">
        <f>IFERROR(IF(Loan_Not_Paid*Values_Entered,Beginning_Balance,""), "")</f>
        <v/>
      </c>
      <c r="E43" s="108" t="str">
        <f>IFERROR(IF(Loan_Not_Paid*Values_Entered,Monthly_Payment,""), "")</f>
        <v/>
      </c>
      <c r="F43" s="108" t="str">
        <f>IFERROR(IF(Loan_Not_Paid*Values_Entered,Principal,""), "")</f>
        <v/>
      </c>
      <c r="G43" s="108" t="str">
        <f>IFERROR(IF(Loan_Not_Paid*Values_Entered,Interest,""), "")</f>
        <v/>
      </c>
      <c r="H43" s="108" t="str">
        <f>IFERROR(IF(Loan_Not_Paid*Values_Entered,Ending_Balance,""), "")</f>
        <v/>
      </c>
    </row>
    <row r="44" spans="2:8" x14ac:dyDescent="0.35">
      <c r="B44" s="92" t="str">
        <f>IFERROR(IF(Loan_Not_Paid*Values_Entered,Payment_Number,""), "")</f>
        <v/>
      </c>
      <c r="C44" s="91" t="str">
        <f>IFERROR(IF(Loan_Not_Paid*Values_Entered,Payment_Date,""), "")</f>
        <v/>
      </c>
      <c r="D44" s="108" t="str">
        <f>IFERROR(IF(Loan_Not_Paid*Values_Entered,Beginning_Balance,""), "")</f>
        <v/>
      </c>
      <c r="E44" s="108" t="str">
        <f>IFERROR(IF(Loan_Not_Paid*Values_Entered,Monthly_Payment,""), "")</f>
        <v/>
      </c>
      <c r="F44" s="108" t="str">
        <f>IFERROR(IF(Loan_Not_Paid*Values_Entered,Principal,""), "")</f>
        <v/>
      </c>
      <c r="G44" s="108" t="str">
        <f>IFERROR(IF(Loan_Not_Paid*Values_Entered,Interest,""), "")</f>
        <v/>
      </c>
      <c r="H44" s="108" t="str">
        <f>IFERROR(IF(Loan_Not_Paid*Values_Entered,Ending_Balance,""), "")</f>
        <v/>
      </c>
    </row>
    <row r="45" spans="2:8" x14ac:dyDescent="0.35">
      <c r="B45" s="92" t="str">
        <f>IFERROR(IF(Loan_Not_Paid*Values_Entered,Payment_Number,""), "")</f>
        <v/>
      </c>
      <c r="C45" s="91" t="str">
        <f>IFERROR(IF(Loan_Not_Paid*Values_Entered,Payment_Date,""), "")</f>
        <v/>
      </c>
      <c r="D45" s="108" t="str">
        <f>IFERROR(IF(Loan_Not_Paid*Values_Entered,Beginning_Balance,""), "")</f>
        <v/>
      </c>
      <c r="E45" s="108" t="str">
        <f>IFERROR(IF(Loan_Not_Paid*Values_Entered,Monthly_Payment,""), "")</f>
        <v/>
      </c>
      <c r="F45" s="108" t="str">
        <f>IFERROR(IF(Loan_Not_Paid*Values_Entered,Principal,""), "")</f>
        <v/>
      </c>
      <c r="G45" s="108" t="str">
        <f>IFERROR(IF(Loan_Not_Paid*Values_Entered,Interest,""), "")</f>
        <v/>
      </c>
      <c r="H45" s="108" t="str">
        <f>IFERROR(IF(Loan_Not_Paid*Values_Entered,Ending_Balance,""), "")</f>
        <v/>
      </c>
    </row>
    <row r="46" spans="2:8" x14ac:dyDescent="0.35">
      <c r="B46" s="92" t="str">
        <f>IFERROR(IF(Loan_Not_Paid*Values_Entered,Payment_Number,""), "")</f>
        <v/>
      </c>
      <c r="C46" s="91" t="str">
        <f>IFERROR(IF(Loan_Not_Paid*Values_Entered,Payment_Date,""), "")</f>
        <v/>
      </c>
      <c r="D46" s="108" t="str">
        <f>IFERROR(IF(Loan_Not_Paid*Values_Entered,Beginning_Balance,""), "")</f>
        <v/>
      </c>
      <c r="E46" s="108" t="str">
        <f>IFERROR(IF(Loan_Not_Paid*Values_Entered,Monthly_Payment,""), "")</f>
        <v/>
      </c>
      <c r="F46" s="108" t="str">
        <f>IFERROR(IF(Loan_Not_Paid*Values_Entered,Principal,""), "")</f>
        <v/>
      </c>
      <c r="G46" s="108" t="str">
        <f>IFERROR(IF(Loan_Not_Paid*Values_Entered,Interest,""), "")</f>
        <v/>
      </c>
      <c r="H46" s="108" t="str">
        <f>IFERROR(IF(Loan_Not_Paid*Values_Entered,Ending_Balance,""), "")</f>
        <v/>
      </c>
    </row>
    <row r="47" spans="2:8" x14ac:dyDescent="0.35">
      <c r="B47" s="92" t="str">
        <f>IFERROR(IF(Loan_Not_Paid*Values_Entered,Payment_Number,""), "")</f>
        <v/>
      </c>
      <c r="C47" s="91" t="str">
        <f>IFERROR(IF(Loan_Not_Paid*Values_Entered,Payment_Date,""), "")</f>
        <v/>
      </c>
      <c r="D47" s="108" t="str">
        <f>IFERROR(IF(Loan_Not_Paid*Values_Entered,Beginning_Balance,""), "")</f>
        <v/>
      </c>
      <c r="E47" s="108" t="str">
        <f>IFERROR(IF(Loan_Not_Paid*Values_Entered,Monthly_Payment,""), "")</f>
        <v/>
      </c>
      <c r="F47" s="108" t="str">
        <f>IFERROR(IF(Loan_Not_Paid*Values_Entered,Principal,""), "")</f>
        <v/>
      </c>
      <c r="G47" s="108" t="str">
        <f>IFERROR(IF(Loan_Not_Paid*Values_Entered,Interest,""), "")</f>
        <v/>
      </c>
      <c r="H47" s="108" t="str">
        <f>IFERROR(IF(Loan_Not_Paid*Values_Entered,Ending_Balance,""), "")</f>
        <v/>
      </c>
    </row>
    <row r="48" spans="2:8" x14ac:dyDescent="0.35">
      <c r="B48" s="92" t="str">
        <f>IFERROR(IF(Loan_Not_Paid*Values_Entered,Payment_Number,""), "")</f>
        <v/>
      </c>
      <c r="C48" s="91" t="str">
        <f>IFERROR(IF(Loan_Not_Paid*Values_Entered,Payment_Date,""), "")</f>
        <v/>
      </c>
      <c r="D48" s="108" t="str">
        <f>IFERROR(IF(Loan_Not_Paid*Values_Entered,Beginning_Balance,""), "")</f>
        <v/>
      </c>
      <c r="E48" s="108" t="str">
        <f>IFERROR(IF(Loan_Not_Paid*Values_Entered,Monthly_Payment,""), "")</f>
        <v/>
      </c>
      <c r="F48" s="108" t="str">
        <f>IFERROR(IF(Loan_Not_Paid*Values_Entered,Principal,""), "")</f>
        <v/>
      </c>
      <c r="G48" s="108" t="str">
        <f>IFERROR(IF(Loan_Not_Paid*Values_Entered,Interest,""), "")</f>
        <v/>
      </c>
      <c r="H48" s="108" t="str">
        <f>IFERROR(IF(Loan_Not_Paid*Values_Entered,Ending_Balance,""), "")</f>
        <v/>
      </c>
    </row>
    <row r="49" spans="2:8" x14ac:dyDescent="0.35">
      <c r="B49" s="92" t="str">
        <f>IFERROR(IF(Loan_Not_Paid*Values_Entered,Payment_Number,""), "")</f>
        <v/>
      </c>
      <c r="C49" s="91" t="str">
        <f>IFERROR(IF(Loan_Not_Paid*Values_Entered,Payment_Date,""), "")</f>
        <v/>
      </c>
      <c r="D49" s="108" t="str">
        <f>IFERROR(IF(Loan_Not_Paid*Values_Entered,Beginning_Balance,""), "")</f>
        <v/>
      </c>
      <c r="E49" s="108" t="str">
        <f>IFERROR(IF(Loan_Not_Paid*Values_Entered,Monthly_Payment,""), "")</f>
        <v/>
      </c>
      <c r="F49" s="108" t="str">
        <f>IFERROR(IF(Loan_Not_Paid*Values_Entered,Principal,""), "")</f>
        <v/>
      </c>
      <c r="G49" s="108" t="str">
        <f>IFERROR(IF(Loan_Not_Paid*Values_Entered,Interest,""), "")</f>
        <v/>
      </c>
      <c r="H49" s="108" t="str">
        <f>IFERROR(IF(Loan_Not_Paid*Values_Entered,Ending_Balance,""), "")</f>
        <v/>
      </c>
    </row>
    <row r="50" spans="2:8" x14ac:dyDescent="0.35">
      <c r="B50" s="92" t="str">
        <f>IFERROR(IF(Loan_Not_Paid*Values_Entered,Payment_Number,""), "")</f>
        <v/>
      </c>
      <c r="C50" s="91" t="str">
        <f>IFERROR(IF(Loan_Not_Paid*Values_Entered,Payment_Date,""), "")</f>
        <v/>
      </c>
      <c r="D50" s="108" t="str">
        <f>IFERROR(IF(Loan_Not_Paid*Values_Entered,Beginning_Balance,""), "")</f>
        <v/>
      </c>
      <c r="E50" s="108" t="str">
        <f>IFERROR(IF(Loan_Not_Paid*Values_Entered,Monthly_Payment,""), "")</f>
        <v/>
      </c>
      <c r="F50" s="108" t="str">
        <f>IFERROR(IF(Loan_Not_Paid*Values_Entered,Principal,""), "")</f>
        <v/>
      </c>
      <c r="G50" s="108" t="str">
        <f>IFERROR(IF(Loan_Not_Paid*Values_Entered,Interest,""), "")</f>
        <v/>
      </c>
      <c r="H50" s="108" t="str">
        <f>IFERROR(IF(Loan_Not_Paid*Values_Entered,Ending_Balance,""), "")</f>
        <v/>
      </c>
    </row>
    <row r="51" spans="2:8" x14ac:dyDescent="0.35">
      <c r="B51" s="92" t="str">
        <f>IFERROR(IF(Loan_Not_Paid*Values_Entered,Payment_Number,""), "")</f>
        <v/>
      </c>
      <c r="C51" s="91" t="str">
        <f>IFERROR(IF(Loan_Not_Paid*Values_Entered,Payment_Date,""), "")</f>
        <v/>
      </c>
      <c r="D51" s="108" t="str">
        <f>IFERROR(IF(Loan_Not_Paid*Values_Entered,Beginning_Balance,""), "")</f>
        <v/>
      </c>
      <c r="E51" s="108" t="str">
        <f>IFERROR(IF(Loan_Not_Paid*Values_Entered,Monthly_Payment,""), "")</f>
        <v/>
      </c>
      <c r="F51" s="108" t="str">
        <f>IFERROR(IF(Loan_Not_Paid*Values_Entered,Principal,""), "")</f>
        <v/>
      </c>
      <c r="G51" s="108" t="str">
        <f>IFERROR(IF(Loan_Not_Paid*Values_Entered,Interest,""), "")</f>
        <v/>
      </c>
      <c r="H51" s="108" t="str">
        <f>IFERROR(IF(Loan_Not_Paid*Values_Entered,Ending_Balance,""), "")</f>
        <v/>
      </c>
    </row>
    <row r="52" spans="2:8" x14ac:dyDescent="0.35">
      <c r="B52" s="92" t="str">
        <f>IFERROR(IF(Loan_Not_Paid*Values_Entered,Payment_Number,""), "")</f>
        <v/>
      </c>
      <c r="C52" s="91" t="str">
        <f>IFERROR(IF(Loan_Not_Paid*Values_Entered,Payment_Date,""), "")</f>
        <v/>
      </c>
      <c r="D52" s="108" t="str">
        <f>IFERROR(IF(Loan_Not_Paid*Values_Entered,Beginning_Balance,""), "")</f>
        <v/>
      </c>
      <c r="E52" s="108" t="str">
        <f>IFERROR(IF(Loan_Not_Paid*Values_Entered,Monthly_Payment,""), "")</f>
        <v/>
      </c>
      <c r="F52" s="108" t="str">
        <f>IFERROR(IF(Loan_Not_Paid*Values_Entered,Principal,""), "")</f>
        <v/>
      </c>
      <c r="G52" s="108" t="str">
        <f>IFERROR(IF(Loan_Not_Paid*Values_Entered,Interest,""), "")</f>
        <v/>
      </c>
      <c r="H52" s="108" t="str">
        <f>IFERROR(IF(Loan_Not_Paid*Values_Entered,Ending_Balance,""), "")</f>
        <v/>
      </c>
    </row>
    <row r="53" spans="2:8" x14ac:dyDescent="0.35">
      <c r="B53" s="92" t="str">
        <f>IFERROR(IF(Loan_Not_Paid*Values_Entered,Payment_Number,""), "")</f>
        <v/>
      </c>
      <c r="C53" s="91" t="str">
        <f>IFERROR(IF(Loan_Not_Paid*Values_Entered,Payment_Date,""), "")</f>
        <v/>
      </c>
      <c r="D53" s="108" t="str">
        <f>IFERROR(IF(Loan_Not_Paid*Values_Entered,Beginning_Balance,""), "")</f>
        <v/>
      </c>
      <c r="E53" s="108" t="str">
        <f>IFERROR(IF(Loan_Not_Paid*Values_Entered,Monthly_Payment,""), "")</f>
        <v/>
      </c>
      <c r="F53" s="108" t="str">
        <f>IFERROR(IF(Loan_Not_Paid*Values_Entered,Principal,""), "")</f>
        <v/>
      </c>
      <c r="G53" s="108" t="str">
        <f>IFERROR(IF(Loan_Not_Paid*Values_Entered,Interest,""), "")</f>
        <v/>
      </c>
      <c r="H53" s="108" t="str">
        <f>IFERROR(IF(Loan_Not_Paid*Values_Entered,Ending_Balance,""), "")</f>
        <v/>
      </c>
    </row>
    <row r="54" spans="2:8" x14ac:dyDescent="0.35">
      <c r="B54" s="92" t="str">
        <f>IFERROR(IF(Loan_Not_Paid*Values_Entered,Payment_Number,""), "")</f>
        <v/>
      </c>
      <c r="C54" s="91" t="str">
        <f>IFERROR(IF(Loan_Not_Paid*Values_Entered,Payment_Date,""), "")</f>
        <v/>
      </c>
      <c r="D54" s="108" t="str">
        <f>IFERROR(IF(Loan_Not_Paid*Values_Entered,Beginning_Balance,""), "")</f>
        <v/>
      </c>
      <c r="E54" s="108" t="str">
        <f>IFERROR(IF(Loan_Not_Paid*Values_Entered,Monthly_Payment,""), "")</f>
        <v/>
      </c>
      <c r="F54" s="108" t="str">
        <f>IFERROR(IF(Loan_Not_Paid*Values_Entered,Principal,""), "")</f>
        <v/>
      </c>
      <c r="G54" s="108" t="str">
        <f>IFERROR(IF(Loan_Not_Paid*Values_Entered,Interest,""), "")</f>
        <v/>
      </c>
      <c r="H54" s="108" t="str">
        <f>IFERROR(IF(Loan_Not_Paid*Values_Entered,Ending_Balance,""), "")</f>
        <v/>
      </c>
    </row>
    <row r="55" spans="2:8" x14ac:dyDescent="0.35">
      <c r="B55" s="92" t="str">
        <f>IFERROR(IF(Loan_Not_Paid*Values_Entered,Payment_Number,""), "")</f>
        <v/>
      </c>
      <c r="C55" s="91" t="str">
        <f>IFERROR(IF(Loan_Not_Paid*Values_Entered,Payment_Date,""), "")</f>
        <v/>
      </c>
      <c r="D55" s="108" t="str">
        <f>IFERROR(IF(Loan_Not_Paid*Values_Entered,Beginning_Balance,""), "")</f>
        <v/>
      </c>
      <c r="E55" s="108" t="str">
        <f>IFERROR(IF(Loan_Not_Paid*Values_Entered,Monthly_Payment,""), "")</f>
        <v/>
      </c>
      <c r="F55" s="108" t="str">
        <f>IFERROR(IF(Loan_Not_Paid*Values_Entered,Principal,""), "")</f>
        <v/>
      </c>
      <c r="G55" s="108" t="str">
        <f>IFERROR(IF(Loan_Not_Paid*Values_Entered,Interest,""), "")</f>
        <v/>
      </c>
      <c r="H55" s="108" t="str">
        <f>IFERROR(IF(Loan_Not_Paid*Values_Entered,Ending_Balance,""), "")</f>
        <v/>
      </c>
    </row>
    <row r="56" spans="2:8" x14ac:dyDescent="0.35">
      <c r="B56" s="92" t="str">
        <f>IFERROR(IF(Loan_Not_Paid*Values_Entered,Payment_Number,""), "")</f>
        <v/>
      </c>
      <c r="C56" s="91" t="str">
        <f>IFERROR(IF(Loan_Not_Paid*Values_Entered,Payment_Date,""), "")</f>
        <v/>
      </c>
      <c r="D56" s="108" t="str">
        <f>IFERROR(IF(Loan_Not_Paid*Values_Entered,Beginning_Balance,""), "")</f>
        <v/>
      </c>
      <c r="E56" s="108" t="str">
        <f>IFERROR(IF(Loan_Not_Paid*Values_Entered,Monthly_Payment,""), "")</f>
        <v/>
      </c>
      <c r="F56" s="108" t="str">
        <f>IFERROR(IF(Loan_Not_Paid*Values_Entered,Principal,""), "")</f>
        <v/>
      </c>
      <c r="G56" s="108" t="str">
        <f>IFERROR(IF(Loan_Not_Paid*Values_Entered,Interest,""), "")</f>
        <v/>
      </c>
      <c r="H56" s="108" t="str">
        <f>IFERROR(IF(Loan_Not_Paid*Values_Entered,Ending_Balance,""), "")</f>
        <v/>
      </c>
    </row>
    <row r="57" spans="2:8" x14ac:dyDescent="0.35">
      <c r="B57" s="92" t="str">
        <f>IFERROR(IF(Loan_Not_Paid*Values_Entered,Payment_Number,""), "")</f>
        <v/>
      </c>
      <c r="C57" s="91" t="str">
        <f>IFERROR(IF(Loan_Not_Paid*Values_Entered,Payment_Date,""), "")</f>
        <v/>
      </c>
      <c r="D57" s="108" t="str">
        <f>IFERROR(IF(Loan_Not_Paid*Values_Entered,Beginning_Balance,""), "")</f>
        <v/>
      </c>
      <c r="E57" s="108" t="str">
        <f>IFERROR(IF(Loan_Not_Paid*Values_Entered,Monthly_Payment,""), "")</f>
        <v/>
      </c>
      <c r="F57" s="108" t="str">
        <f>IFERROR(IF(Loan_Not_Paid*Values_Entered,Principal,""), "")</f>
        <v/>
      </c>
      <c r="G57" s="108" t="str">
        <f>IFERROR(IF(Loan_Not_Paid*Values_Entered,Interest,""), "")</f>
        <v/>
      </c>
      <c r="H57" s="108" t="str">
        <f>IFERROR(IF(Loan_Not_Paid*Values_Entered,Ending_Balance,""), "")</f>
        <v/>
      </c>
    </row>
    <row r="58" spans="2:8" x14ac:dyDescent="0.35">
      <c r="B58" s="92" t="str">
        <f>IFERROR(IF(Loan_Not_Paid*Values_Entered,Payment_Number,""), "")</f>
        <v/>
      </c>
      <c r="C58" s="91" t="str">
        <f>IFERROR(IF(Loan_Not_Paid*Values_Entered,Payment_Date,""), "")</f>
        <v/>
      </c>
      <c r="D58" s="108" t="str">
        <f>IFERROR(IF(Loan_Not_Paid*Values_Entered,Beginning_Balance,""), "")</f>
        <v/>
      </c>
      <c r="E58" s="108" t="str">
        <f>IFERROR(IF(Loan_Not_Paid*Values_Entered,Monthly_Payment,""), "")</f>
        <v/>
      </c>
      <c r="F58" s="108" t="str">
        <f>IFERROR(IF(Loan_Not_Paid*Values_Entered,Principal,""), "")</f>
        <v/>
      </c>
      <c r="G58" s="108" t="str">
        <f>IFERROR(IF(Loan_Not_Paid*Values_Entered,Interest,""), "")</f>
        <v/>
      </c>
      <c r="H58" s="108" t="str">
        <f>IFERROR(IF(Loan_Not_Paid*Values_Entered,Ending_Balance,""), "")</f>
        <v/>
      </c>
    </row>
    <row r="59" spans="2:8" x14ac:dyDescent="0.35">
      <c r="B59" s="92" t="str">
        <f>IFERROR(IF(Loan_Not_Paid*Values_Entered,Payment_Number,""), "")</f>
        <v/>
      </c>
      <c r="C59" s="91" t="str">
        <f>IFERROR(IF(Loan_Not_Paid*Values_Entered,Payment_Date,""), "")</f>
        <v/>
      </c>
      <c r="D59" s="108" t="str">
        <f>IFERROR(IF(Loan_Not_Paid*Values_Entered,Beginning_Balance,""), "")</f>
        <v/>
      </c>
      <c r="E59" s="108" t="str">
        <f>IFERROR(IF(Loan_Not_Paid*Values_Entered,Monthly_Payment,""), "")</f>
        <v/>
      </c>
      <c r="F59" s="108" t="str">
        <f>IFERROR(IF(Loan_Not_Paid*Values_Entered,Principal,""), "")</f>
        <v/>
      </c>
      <c r="G59" s="108" t="str">
        <f>IFERROR(IF(Loan_Not_Paid*Values_Entered,Interest,""), "")</f>
        <v/>
      </c>
      <c r="H59" s="108" t="str">
        <f>IFERROR(IF(Loan_Not_Paid*Values_Entered,Ending_Balance,""), "")</f>
        <v/>
      </c>
    </row>
    <row r="60" spans="2:8" x14ac:dyDescent="0.35">
      <c r="B60" s="92" t="str">
        <f>IFERROR(IF(Loan_Not_Paid*Values_Entered,Payment_Number,""), "")</f>
        <v/>
      </c>
      <c r="C60" s="91" t="str">
        <f>IFERROR(IF(Loan_Not_Paid*Values_Entered,Payment_Date,""), "")</f>
        <v/>
      </c>
      <c r="D60" s="108" t="str">
        <f>IFERROR(IF(Loan_Not_Paid*Values_Entered,Beginning_Balance,""), "")</f>
        <v/>
      </c>
      <c r="E60" s="108" t="str">
        <f>IFERROR(IF(Loan_Not_Paid*Values_Entered,Monthly_Payment,""), "")</f>
        <v/>
      </c>
      <c r="F60" s="108" t="str">
        <f>IFERROR(IF(Loan_Not_Paid*Values_Entered,Principal,""), "")</f>
        <v/>
      </c>
      <c r="G60" s="108" t="str">
        <f>IFERROR(IF(Loan_Not_Paid*Values_Entered,Interest,""), "")</f>
        <v/>
      </c>
      <c r="H60" s="108" t="str">
        <f>IFERROR(IF(Loan_Not_Paid*Values_Entered,Ending_Balance,""), "")</f>
        <v/>
      </c>
    </row>
    <row r="61" spans="2:8" x14ac:dyDescent="0.35">
      <c r="B61" s="92" t="str">
        <f>IFERROR(IF(Loan_Not_Paid*Values_Entered,Payment_Number,""), "")</f>
        <v/>
      </c>
      <c r="C61" s="91" t="str">
        <f>IFERROR(IF(Loan_Not_Paid*Values_Entered,Payment_Date,""), "")</f>
        <v/>
      </c>
      <c r="D61" s="108" t="str">
        <f>IFERROR(IF(Loan_Not_Paid*Values_Entered,Beginning_Balance,""), "")</f>
        <v/>
      </c>
      <c r="E61" s="108" t="str">
        <f>IFERROR(IF(Loan_Not_Paid*Values_Entered,Monthly_Payment,""), "")</f>
        <v/>
      </c>
      <c r="F61" s="108" t="str">
        <f>IFERROR(IF(Loan_Not_Paid*Values_Entered,Principal,""), "")</f>
        <v/>
      </c>
      <c r="G61" s="108" t="str">
        <f>IFERROR(IF(Loan_Not_Paid*Values_Entered,Interest,""), "")</f>
        <v/>
      </c>
      <c r="H61" s="108" t="str">
        <f>IFERROR(IF(Loan_Not_Paid*Values_Entered,Ending_Balance,""), "")</f>
        <v/>
      </c>
    </row>
    <row r="62" spans="2:8" x14ac:dyDescent="0.35">
      <c r="B62" s="92" t="str">
        <f>IFERROR(IF(Loan_Not_Paid*Values_Entered,Payment_Number,""), "")</f>
        <v/>
      </c>
      <c r="C62" s="91" t="str">
        <f>IFERROR(IF(Loan_Not_Paid*Values_Entered,Payment_Date,""), "")</f>
        <v/>
      </c>
      <c r="D62" s="108" t="str">
        <f>IFERROR(IF(Loan_Not_Paid*Values_Entered,Beginning_Balance,""), "")</f>
        <v/>
      </c>
      <c r="E62" s="108" t="str">
        <f>IFERROR(IF(Loan_Not_Paid*Values_Entered,Monthly_Payment,""), "")</f>
        <v/>
      </c>
      <c r="F62" s="108" t="str">
        <f>IFERROR(IF(Loan_Not_Paid*Values_Entered,Principal,""), "")</f>
        <v/>
      </c>
      <c r="G62" s="108" t="str">
        <f>IFERROR(IF(Loan_Not_Paid*Values_Entered,Interest,""), "")</f>
        <v/>
      </c>
      <c r="H62" s="108" t="str">
        <f>IFERROR(IF(Loan_Not_Paid*Values_Entered,Ending_Balance,""), "")</f>
        <v/>
      </c>
    </row>
    <row r="63" spans="2:8" x14ac:dyDescent="0.35">
      <c r="B63" s="92" t="str">
        <f>IFERROR(IF(Loan_Not_Paid*Values_Entered,Payment_Number,""), "")</f>
        <v/>
      </c>
      <c r="C63" s="91" t="str">
        <f>IFERROR(IF(Loan_Not_Paid*Values_Entered,Payment_Date,""), "")</f>
        <v/>
      </c>
      <c r="D63" s="108" t="str">
        <f>IFERROR(IF(Loan_Not_Paid*Values_Entered,Beginning_Balance,""), "")</f>
        <v/>
      </c>
      <c r="E63" s="108" t="str">
        <f>IFERROR(IF(Loan_Not_Paid*Values_Entered,Monthly_Payment,""), "")</f>
        <v/>
      </c>
      <c r="F63" s="108" t="str">
        <f>IFERROR(IF(Loan_Not_Paid*Values_Entered,Principal,""), "")</f>
        <v/>
      </c>
      <c r="G63" s="108" t="str">
        <f>IFERROR(IF(Loan_Not_Paid*Values_Entered,Interest,""), "")</f>
        <v/>
      </c>
      <c r="H63" s="108" t="str">
        <f>IFERROR(IF(Loan_Not_Paid*Values_Entered,Ending_Balance,""), "")</f>
        <v/>
      </c>
    </row>
    <row r="64" spans="2:8" x14ac:dyDescent="0.35">
      <c r="B64" s="92" t="str">
        <f>IFERROR(IF(Loan_Not_Paid*Values_Entered,Payment_Number,""), "")</f>
        <v/>
      </c>
      <c r="C64" s="91" t="str">
        <f>IFERROR(IF(Loan_Not_Paid*Values_Entered,Payment_Date,""), "")</f>
        <v/>
      </c>
      <c r="D64" s="108" t="str">
        <f>IFERROR(IF(Loan_Not_Paid*Values_Entered,Beginning_Balance,""), "")</f>
        <v/>
      </c>
      <c r="E64" s="108" t="str">
        <f>IFERROR(IF(Loan_Not_Paid*Values_Entered,Monthly_Payment,""), "")</f>
        <v/>
      </c>
      <c r="F64" s="108" t="str">
        <f>IFERROR(IF(Loan_Not_Paid*Values_Entered,Principal,""), "")</f>
        <v/>
      </c>
      <c r="G64" s="108" t="str">
        <f>IFERROR(IF(Loan_Not_Paid*Values_Entered,Interest,""), "")</f>
        <v/>
      </c>
      <c r="H64" s="108" t="str">
        <f>IFERROR(IF(Loan_Not_Paid*Values_Entered,Ending_Balance,""), "")</f>
        <v/>
      </c>
    </row>
    <row r="65" spans="2:8" x14ac:dyDescent="0.35">
      <c r="B65" s="92" t="str">
        <f>IFERROR(IF(Loan_Not_Paid*Values_Entered,Payment_Number,""), "")</f>
        <v/>
      </c>
      <c r="C65" s="91" t="str">
        <f>IFERROR(IF(Loan_Not_Paid*Values_Entered,Payment_Date,""), "")</f>
        <v/>
      </c>
      <c r="D65" s="108" t="str">
        <f>IFERROR(IF(Loan_Not_Paid*Values_Entered,Beginning_Balance,""), "")</f>
        <v/>
      </c>
      <c r="E65" s="108" t="str">
        <f>IFERROR(IF(Loan_Not_Paid*Values_Entered,Monthly_Payment,""), "")</f>
        <v/>
      </c>
      <c r="F65" s="108" t="str">
        <f>IFERROR(IF(Loan_Not_Paid*Values_Entered,Principal,""), "")</f>
        <v/>
      </c>
      <c r="G65" s="108" t="str">
        <f>IFERROR(IF(Loan_Not_Paid*Values_Entered,Interest,""), "")</f>
        <v/>
      </c>
      <c r="H65" s="108" t="str">
        <f>IFERROR(IF(Loan_Not_Paid*Values_Entered,Ending_Balance,""), "")</f>
        <v/>
      </c>
    </row>
    <row r="66" spans="2:8" x14ac:dyDescent="0.35">
      <c r="B66" s="92" t="str">
        <f>IFERROR(IF(Loan_Not_Paid*Values_Entered,Payment_Number,""), "")</f>
        <v/>
      </c>
      <c r="C66" s="91" t="str">
        <f>IFERROR(IF(Loan_Not_Paid*Values_Entered,Payment_Date,""), "")</f>
        <v/>
      </c>
      <c r="D66" s="108" t="str">
        <f>IFERROR(IF(Loan_Not_Paid*Values_Entered,Beginning_Balance,""), "")</f>
        <v/>
      </c>
      <c r="E66" s="108" t="str">
        <f>IFERROR(IF(Loan_Not_Paid*Values_Entered,Monthly_Payment,""), "")</f>
        <v/>
      </c>
      <c r="F66" s="108" t="str">
        <f>IFERROR(IF(Loan_Not_Paid*Values_Entered,Principal,""), "")</f>
        <v/>
      </c>
      <c r="G66" s="108" t="str">
        <f>IFERROR(IF(Loan_Not_Paid*Values_Entered,Interest,""), "")</f>
        <v/>
      </c>
      <c r="H66" s="108" t="str">
        <f>IFERROR(IF(Loan_Not_Paid*Values_Entered,Ending_Balance,""), "")</f>
        <v/>
      </c>
    </row>
    <row r="67" spans="2:8" x14ac:dyDescent="0.35">
      <c r="B67" s="92" t="str">
        <f>IFERROR(IF(Loan_Not_Paid*Values_Entered,Payment_Number,""), "")</f>
        <v/>
      </c>
      <c r="C67" s="91" t="str">
        <f>IFERROR(IF(Loan_Not_Paid*Values_Entered,Payment_Date,""), "")</f>
        <v/>
      </c>
      <c r="D67" s="108" t="str">
        <f>IFERROR(IF(Loan_Not_Paid*Values_Entered,Beginning_Balance,""), "")</f>
        <v/>
      </c>
      <c r="E67" s="108" t="str">
        <f>IFERROR(IF(Loan_Not_Paid*Values_Entered,Monthly_Payment,""), "")</f>
        <v/>
      </c>
      <c r="F67" s="108" t="str">
        <f>IFERROR(IF(Loan_Not_Paid*Values_Entered,Principal,""), "")</f>
        <v/>
      </c>
      <c r="G67" s="108" t="str">
        <f>IFERROR(IF(Loan_Not_Paid*Values_Entered,Interest,""), "")</f>
        <v/>
      </c>
      <c r="H67" s="108" t="str">
        <f>IFERROR(IF(Loan_Not_Paid*Values_Entered,Ending_Balance,""), "")</f>
        <v/>
      </c>
    </row>
    <row r="68" spans="2:8" x14ac:dyDescent="0.35">
      <c r="B68" s="92" t="str">
        <f>IFERROR(IF(Loan_Not_Paid*Values_Entered,Payment_Number,""), "")</f>
        <v/>
      </c>
      <c r="C68" s="91" t="str">
        <f>IFERROR(IF(Loan_Not_Paid*Values_Entered,Payment_Date,""), "")</f>
        <v/>
      </c>
      <c r="D68" s="108" t="str">
        <f>IFERROR(IF(Loan_Not_Paid*Values_Entered,Beginning_Balance,""), "")</f>
        <v/>
      </c>
      <c r="E68" s="108" t="str">
        <f>IFERROR(IF(Loan_Not_Paid*Values_Entered,Monthly_Payment,""), "")</f>
        <v/>
      </c>
      <c r="F68" s="108" t="str">
        <f>IFERROR(IF(Loan_Not_Paid*Values_Entered,Principal,""), "")</f>
        <v/>
      </c>
      <c r="G68" s="108" t="str">
        <f>IFERROR(IF(Loan_Not_Paid*Values_Entered,Interest,""), "")</f>
        <v/>
      </c>
      <c r="H68" s="108" t="str">
        <f>IFERROR(IF(Loan_Not_Paid*Values_Entered,Ending_Balance,""), "")</f>
        <v/>
      </c>
    </row>
    <row r="69" spans="2:8" x14ac:dyDescent="0.35">
      <c r="B69" s="92" t="str">
        <f>IFERROR(IF(Loan_Not_Paid*Values_Entered,Payment_Number,""), "")</f>
        <v/>
      </c>
      <c r="C69" s="91" t="str">
        <f>IFERROR(IF(Loan_Not_Paid*Values_Entered,Payment_Date,""), "")</f>
        <v/>
      </c>
      <c r="D69" s="108" t="str">
        <f>IFERROR(IF(Loan_Not_Paid*Values_Entered,Beginning_Balance,""), "")</f>
        <v/>
      </c>
      <c r="E69" s="108" t="str">
        <f>IFERROR(IF(Loan_Not_Paid*Values_Entered,Monthly_Payment,""), "")</f>
        <v/>
      </c>
      <c r="F69" s="108" t="str">
        <f>IFERROR(IF(Loan_Not_Paid*Values_Entered,Principal,""), "")</f>
        <v/>
      </c>
      <c r="G69" s="108" t="str">
        <f>IFERROR(IF(Loan_Not_Paid*Values_Entered,Interest,""), "")</f>
        <v/>
      </c>
      <c r="H69" s="108" t="str">
        <f>IFERROR(IF(Loan_Not_Paid*Values_Entered,Ending_Balance,""), "")</f>
        <v/>
      </c>
    </row>
    <row r="70" spans="2:8" x14ac:dyDescent="0.35">
      <c r="B70" s="92" t="str">
        <f>IFERROR(IF(Loan_Not_Paid*Values_Entered,Payment_Number,""), "")</f>
        <v/>
      </c>
      <c r="C70" s="91" t="str">
        <f>IFERROR(IF(Loan_Not_Paid*Values_Entered,Payment_Date,""), "")</f>
        <v/>
      </c>
      <c r="D70" s="108" t="str">
        <f>IFERROR(IF(Loan_Not_Paid*Values_Entered,Beginning_Balance,""), "")</f>
        <v/>
      </c>
      <c r="E70" s="108" t="str">
        <f>IFERROR(IF(Loan_Not_Paid*Values_Entered,Monthly_Payment,""), "")</f>
        <v/>
      </c>
      <c r="F70" s="108" t="str">
        <f>IFERROR(IF(Loan_Not_Paid*Values_Entered,Principal,""), "")</f>
        <v/>
      </c>
      <c r="G70" s="108" t="str">
        <f>IFERROR(IF(Loan_Not_Paid*Values_Entered,Interest,""), "")</f>
        <v/>
      </c>
      <c r="H70" s="108" t="str">
        <f>IFERROR(IF(Loan_Not_Paid*Values_Entered,Ending_Balance,""), "")</f>
        <v/>
      </c>
    </row>
    <row r="71" spans="2:8" x14ac:dyDescent="0.35">
      <c r="B71" s="92" t="str">
        <f>IFERROR(IF(Loan_Not_Paid*Values_Entered,Payment_Number,""), "")</f>
        <v/>
      </c>
      <c r="C71" s="91" t="str">
        <f>IFERROR(IF(Loan_Not_Paid*Values_Entered,Payment_Date,""), "")</f>
        <v/>
      </c>
      <c r="D71" s="108" t="str">
        <f>IFERROR(IF(Loan_Not_Paid*Values_Entered,Beginning_Balance,""), "")</f>
        <v/>
      </c>
      <c r="E71" s="108" t="str">
        <f>IFERROR(IF(Loan_Not_Paid*Values_Entered,Monthly_Payment,""), "")</f>
        <v/>
      </c>
      <c r="F71" s="108" t="str">
        <f>IFERROR(IF(Loan_Not_Paid*Values_Entered,Principal,""), "")</f>
        <v/>
      </c>
      <c r="G71" s="108" t="str">
        <f>IFERROR(IF(Loan_Not_Paid*Values_Entered,Interest,""), "")</f>
        <v/>
      </c>
      <c r="H71" s="108" t="str">
        <f>IFERROR(IF(Loan_Not_Paid*Values_Entered,Ending_Balance,""), "")</f>
        <v/>
      </c>
    </row>
    <row r="72" spans="2:8" x14ac:dyDescent="0.35">
      <c r="B72" s="92" t="str">
        <f>IFERROR(IF(Loan_Not_Paid*Values_Entered,Payment_Number,""), "")</f>
        <v/>
      </c>
      <c r="C72" s="91" t="str">
        <f>IFERROR(IF(Loan_Not_Paid*Values_Entered,Payment_Date,""), "")</f>
        <v/>
      </c>
      <c r="D72" s="108" t="str">
        <f>IFERROR(IF(Loan_Not_Paid*Values_Entered,Beginning_Balance,""), "")</f>
        <v/>
      </c>
      <c r="E72" s="108" t="str">
        <f>IFERROR(IF(Loan_Not_Paid*Values_Entered,Monthly_Payment,""), "")</f>
        <v/>
      </c>
      <c r="F72" s="108" t="str">
        <f>IFERROR(IF(Loan_Not_Paid*Values_Entered,Principal,""), "")</f>
        <v/>
      </c>
      <c r="G72" s="108" t="str">
        <f>IFERROR(IF(Loan_Not_Paid*Values_Entered,Interest,""), "")</f>
        <v/>
      </c>
      <c r="H72" s="108" t="str">
        <f>IFERROR(IF(Loan_Not_Paid*Values_Entered,Ending_Balance,""), "")</f>
        <v/>
      </c>
    </row>
    <row r="73" spans="2:8" x14ac:dyDescent="0.35">
      <c r="B73" s="92" t="str">
        <f>IFERROR(IF(Loan_Not_Paid*Values_Entered,Payment_Number,""), "")</f>
        <v/>
      </c>
      <c r="C73" s="91" t="str">
        <f>IFERROR(IF(Loan_Not_Paid*Values_Entered,Payment_Date,""), "")</f>
        <v/>
      </c>
      <c r="D73" s="108" t="str">
        <f>IFERROR(IF(Loan_Not_Paid*Values_Entered,Beginning_Balance,""), "")</f>
        <v/>
      </c>
      <c r="E73" s="108" t="str">
        <f>IFERROR(IF(Loan_Not_Paid*Values_Entered,Monthly_Payment,""), "")</f>
        <v/>
      </c>
      <c r="F73" s="108" t="str">
        <f>IFERROR(IF(Loan_Not_Paid*Values_Entered,Principal,""), "")</f>
        <v/>
      </c>
      <c r="G73" s="108" t="str">
        <f>IFERROR(IF(Loan_Not_Paid*Values_Entered,Interest,""), "")</f>
        <v/>
      </c>
      <c r="H73" s="108" t="str">
        <f>IFERROR(IF(Loan_Not_Paid*Values_Entered,Ending_Balance,""), "")</f>
        <v/>
      </c>
    </row>
    <row r="74" spans="2:8" x14ac:dyDescent="0.35">
      <c r="B74" s="92" t="str">
        <f>IFERROR(IF(Loan_Not_Paid*Values_Entered,Payment_Number,""), "")</f>
        <v/>
      </c>
      <c r="C74" s="91" t="str">
        <f>IFERROR(IF(Loan_Not_Paid*Values_Entered,Payment_Date,""), "")</f>
        <v/>
      </c>
      <c r="D74" s="108" t="str">
        <f>IFERROR(IF(Loan_Not_Paid*Values_Entered,Beginning_Balance,""), "")</f>
        <v/>
      </c>
      <c r="E74" s="108" t="str">
        <f>IFERROR(IF(Loan_Not_Paid*Values_Entered,Monthly_Payment,""), "")</f>
        <v/>
      </c>
      <c r="F74" s="108" t="str">
        <f>IFERROR(IF(Loan_Not_Paid*Values_Entered,Principal,""), "")</f>
        <v/>
      </c>
      <c r="G74" s="108" t="str">
        <f>IFERROR(IF(Loan_Not_Paid*Values_Entered,Interest,""), "")</f>
        <v/>
      </c>
      <c r="H74" s="108" t="str">
        <f>IFERROR(IF(Loan_Not_Paid*Values_Entered,Ending_Balance,""), "")</f>
        <v/>
      </c>
    </row>
    <row r="75" spans="2:8" x14ac:dyDescent="0.35">
      <c r="B75" s="92" t="str">
        <f>IFERROR(IF(Loan_Not_Paid*Values_Entered,Payment_Number,""), "")</f>
        <v/>
      </c>
      <c r="C75" s="91" t="str">
        <f>IFERROR(IF(Loan_Not_Paid*Values_Entered,Payment_Date,""), "")</f>
        <v/>
      </c>
      <c r="D75" s="108" t="str">
        <f>IFERROR(IF(Loan_Not_Paid*Values_Entered,Beginning_Balance,""), "")</f>
        <v/>
      </c>
      <c r="E75" s="108" t="str">
        <f>IFERROR(IF(Loan_Not_Paid*Values_Entered,Monthly_Payment,""), "")</f>
        <v/>
      </c>
      <c r="F75" s="108" t="str">
        <f>IFERROR(IF(Loan_Not_Paid*Values_Entered,Principal,""), "")</f>
        <v/>
      </c>
      <c r="G75" s="108" t="str">
        <f>IFERROR(IF(Loan_Not_Paid*Values_Entered,Interest,""), "")</f>
        <v/>
      </c>
      <c r="H75" s="108" t="str">
        <f>IFERROR(IF(Loan_Not_Paid*Values_Entered,Ending_Balance,""), "")</f>
        <v/>
      </c>
    </row>
    <row r="76" spans="2:8" x14ac:dyDescent="0.35">
      <c r="B76" s="92" t="str">
        <f>IFERROR(IF(Loan_Not_Paid*Values_Entered,Payment_Number,""), "")</f>
        <v/>
      </c>
      <c r="C76" s="91" t="str">
        <f>IFERROR(IF(Loan_Not_Paid*Values_Entered,Payment_Date,""), "")</f>
        <v/>
      </c>
      <c r="D76" s="108" t="str">
        <f>IFERROR(IF(Loan_Not_Paid*Values_Entered,Beginning_Balance,""), "")</f>
        <v/>
      </c>
      <c r="E76" s="108" t="str">
        <f>IFERROR(IF(Loan_Not_Paid*Values_Entered,Monthly_Payment,""), "")</f>
        <v/>
      </c>
      <c r="F76" s="108" t="str">
        <f>IFERROR(IF(Loan_Not_Paid*Values_Entered,Principal,""), "")</f>
        <v/>
      </c>
      <c r="G76" s="108" t="str">
        <f>IFERROR(IF(Loan_Not_Paid*Values_Entered,Interest,""), "")</f>
        <v/>
      </c>
      <c r="H76" s="108" t="str">
        <f>IFERROR(IF(Loan_Not_Paid*Values_Entered,Ending_Balance,""), "")</f>
        <v/>
      </c>
    </row>
    <row r="77" spans="2:8" x14ac:dyDescent="0.35">
      <c r="B77" s="92" t="str">
        <f>IFERROR(IF(Loan_Not_Paid*Values_Entered,Payment_Number,""), "")</f>
        <v/>
      </c>
      <c r="C77" s="91" t="str">
        <f>IFERROR(IF(Loan_Not_Paid*Values_Entered,Payment_Date,""), "")</f>
        <v/>
      </c>
      <c r="D77" s="108" t="str">
        <f>IFERROR(IF(Loan_Not_Paid*Values_Entered,Beginning_Balance,""), "")</f>
        <v/>
      </c>
      <c r="E77" s="108" t="str">
        <f>IFERROR(IF(Loan_Not_Paid*Values_Entered,Monthly_Payment,""), "")</f>
        <v/>
      </c>
      <c r="F77" s="108" t="str">
        <f>IFERROR(IF(Loan_Not_Paid*Values_Entered,Principal,""), "")</f>
        <v/>
      </c>
      <c r="G77" s="108" t="str">
        <f>IFERROR(IF(Loan_Not_Paid*Values_Entered,Interest,""), "")</f>
        <v/>
      </c>
      <c r="H77" s="108" t="str">
        <f>IFERROR(IF(Loan_Not_Paid*Values_Entered,Ending_Balance,""), "")</f>
        <v/>
      </c>
    </row>
    <row r="78" spans="2:8" x14ac:dyDescent="0.35">
      <c r="B78" s="92" t="str">
        <f>IFERROR(IF(Loan_Not_Paid*Values_Entered,Payment_Number,""), "")</f>
        <v/>
      </c>
      <c r="C78" s="91" t="str">
        <f>IFERROR(IF(Loan_Not_Paid*Values_Entered,Payment_Date,""), "")</f>
        <v/>
      </c>
      <c r="D78" s="108" t="str">
        <f>IFERROR(IF(Loan_Not_Paid*Values_Entered,Beginning_Balance,""), "")</f>
        <v/>
      </c>
      <c r="E78" s="108" t="str">
        <f>IFERROR(IF(Loan_Not_Paid*Values_Entered,Monthly_Payment,""), "")</f>
        <v/>
      </c>
      <c r="F78" s="108" t="str">
        <f>IFERROR(IF(Loan_Not_Paid*Values_Entered,Principal,""), "")</f>
        <v/>
      </c>
      <c r="G78" s="108" t="str">
        <f>IFERROR(IF(Loan_Not_Paid*Values_Entered,Interest,""), "")</f>
        <v/>
      </c>
      <c r="H78" s="108" t="str">
        <f>IFERROR(IF(Loan_Not_Paid*Values_Entered,Ending_Balance,""), "")</f>
        <v/>
      </c>
    </row>
    <row r="79" spans="2:8" x14ac:dyDescent="0.35">
      <c r="B79" s="92" t="str">
        <f>IFERROR(IF(Loan_Not_Paid*Values_Entered,Payment_Number,""), "")</f>
        <v/>
      </c>
      <c r="C79" s="91" t="str">
        <f>IFERROR(IF(Loan_Not_Paid*Values_Entered,Payment_Date,""), "")</f>
        <v/>
      </c>
      <c r="D79" s="108" t="str">
        <f>IFERROR(IF(Loan_Not_Paid*Values_Entered,Beginning_Balance,""), "")</f>
        <v/>
      </c>
      <c r="E79" s="108" t="str">
        <f>IFERROR(IF(Loan_Not_Paid*Values_Entered,Monthly_Payment,""), "")</f>
        <v/>
      </c>
      <c r="F79" s="108" t="str">
        <f>IFERROR(IF(Loan_Not_Paid*Values_Entered,Principal,""), "")</f>
        <v/>
      </c>
      <c r="G79" s="108" t="str">
        <f>IFERROR(IF(Loan_Not_Paid*Values_Entered,Interest,""), "")</f>
        <v/>
      </c>
      <c r="H79" s="108" t="str">
        <f>IFERROR(IF(Loan_Not_Paid*Values_Entered,Ending_Balance,""), "")</f>
        <v/>
      </c>
    </row>
    <row r="80" spans="2:8" x14ac:dyDescent="0.35">
      <c r="B80" s="92" t="str">
        <f>IFERROR(IF(Loan_Not_Paid*Values_Entered,Payment_Number,""), "")</f>
        <v/>
      </c>
      <c r="C80" s="91" t="str">
        <f>IFERROR(IF(Loan_Not_Paid*Values_Entered,Payment_Date,""), "")</f>
        <v/>
      </c>
      <c r="D80" s="108" t="str">
        <f>IFERROR(IF(Loan_Not_Paid*Values_Entered,Beginning_Balance,""), "")</f>
        <v/>
      </c>
      <c r="E80" s="108" t="str">
        <f>IFERROR(IF(Loan_Not_Paid*Values_Entered,Monthly_Payment,""), "")</f>
        <v/>
      </c>
      <c r="F80" s="108" t="str">
        <f>IFERROR(IF(Loan_Not_Paid*Values_Entered,Principal,""), "")</f>
        <v/>
      </c>
      <c r="G80" s="108" t="str">
        <f>IFERROR(IF(Loan_Not_Paid*Values_Entered,Interest,""), "")</f>
        <v/>
      </c>
      <c r="H80" s="108" t="str">
        <f>IFERROR(IF(Loan_Not_Paid*Values_Entered,Ending_Balance,""), "")</f>
        <v/>
      </c>
    </row>
    <row r="81" spans="2:8" x14ac:dyDescent="0.35">
      <c r="B81" s="92" t="str">
        <f>IFERROR(IF(Loan_Not_Paid*Values_Entered,Payment_Number,""), "")</f>
        <v/>
      </c>
      <c r="C81" s="91" t="str">
        <f>IFERROR(IF(Loan_Not_Paid*Values_Entered,Payment_Date,""), "")</f>
        <v/>
      </c>
      <c r="D81" s="108" t="str">
        <f>IFERROR(IF(Loan_Not_Paid*Values_Entered,Beginning_Balance,""), "")</f>
        <v/>
      </c>
      <c r="E81" s="108" t="str">
        <f>IFERROR(IF(Loan_Not_Paid*Values_Entered,Monthly_Payment,""), "")</f>
        <v/>
      </c>
      <c r="F81" s="108" t="str">
        <f>IFERROR(IF(Loan_Not_Paid*Values_Entered,Principal,""), "")</f>
        <v/>
      </c>
      <c r="G81" s="108" t="str">
        <f>IFERROR(IF(Loan_Not_Paid*Values_Entered,Interest,""), "")</f>
        <v/>
      </c>
      <c r="H81" s="108" t="str">
        <f>IFERROR(IF(Loan_Not_Paid*Values_Entered,Ending_Balance,""), "")</f>
        <v/>
      </c>
    </row>
    <row r="82" spans="2:8" x14ac:dyDescent="0.35">
      <c r="B82" s="92" t="str">
        <f>IFERROR(IF(Loan_Not_Paid*Values_Entered,Payment_Number,""), "")</f>
        <v/>
      </c>
      <c r="C82" s="91" t="str">
        <f>IFERROR(IF(Loan_Not_Paid*Values_Entered,Payment_Date,""), "")</f>
        <v/>
      </c>
      <c r="D82" s="108" t="str">
        <f>IFERROR(IF(Loan_Not_Paid*Values_Entered,Beginning_Balance,""), "")</f>
        <v/>
      </c>
      <c r="E82" s="108" t="str">
        <f>IFERROR(IF(Loan_Not_Paid*Values_Entered,Monthly_Payment,""), "")</f>
        <v/>
      </c>
      <c r="F82" s="108" t="str">
        <f>IFERROR(IF(Loan_Not_Paid*Values_Entered,Principal,""), "")</f>
        <v/>
      </c>
      <c r="G82" s="108" t="str">
        <f>IFERROR(IF(Loan_Not_Paid*Values_Entered,Interest,""), "")</f>
        <v/>
      </c>
      <c r="H82" s="108" t="str">
        <f>IFERROR(IF(Loan_Not_Paid*Values_Entered,Ending_Balance,""), "")</f>
        <v/>
      </c>
    </row>
    <row r="83" spans="2:8" x14ac:dyDescent="0.35">
      <c r="B83" s="92" t="str">
        <f>IFERROR(IF(Loan_Not_Paid*Values_Entered,Payment_Number,""), "")</f>
        <v/>
      </c>
      <c r="C83" s="91" t="str">
        <f>IFERROR(IF(Loan_Not_Paid*Values_Entered,Payment_Date,""), "")</f>
        <v/>
      </c>
      <c r="D83" s="108" t="str">
        <f>IFERROR(IF(Loan_Not_Paid*Values_Entered,Beginning_Balance,""), "")</f>
        <v/>
      </c>
      <c r="E83" s="108" t="str">
        <f>IFERROR(IF(Loan_Not_Paid*Values_Entered,Monthly_Payment,""), "")</f>
        <v/>
      </c>
      <c r="F83" s="108" t="str">
        <f>IFERROR(IF(Loan_Not_Paid*Values_Entered,Principal,""), "")</f>
        <v/>
      </c>
      <c r="G83" s="108" t="str">
        <f>IFERROR(IF(Loan_Not_Paid*Values_Entered,Interest,""), "")</f>
        <v/>
      </c>
      <c r="H83" s="108" t="str">
        <f>IFERROR(IF(Loan_Not_Paid*Values_Entered,Ending_Balance,""), "")</f>
        <v/>
      </c>
    </row>
    <row r="84" spans="2:8" x14ac:dyDescent="0.35">
      <c r="B84" s="92" t="str">
        <f>IFERROR(IF(Loan_Not_Paid*Values_Entered,Payment_Number,""), "")</f>
        <v/>
      </c>
      <c r="C84" s="91" t="str">
        <f>IFERROR(IF(Loan_Not_Paid*Values_Entered,Payment_Date,""), "")</f>
        <v/>
      </c>
      <c r="D84" s="108" t="str">
        <f>IFERROR(IF(Loan_Not_Paid*Values_Entered,Beginning_Balance,""), "")</f>
        <v/>
      </c>
      <c r="E84" s="108" t="str">
        <f>IFERROR(IF(Loan_Not_Paid*Values_Entered,Monthly_Payment,""), "")</f>
        <v/>
      </c>
      <c r="F84" s="108" t="str">
        <f>IFERROR(IF(Loan_Not_Paid*Values_Entered,Principal,""), "")</f>
        <v/>
      </c>
      <c r="G84" s="108" t="str">
        <f>IFERROR(IF(Loan_Not_Paid*Values_Entered,Interest,""), "")</f>
        <v/>
      </c>
      <c r="H84" s="108" t="str">
        <f>IFERROR(IF(Loan_Not_Paid*Values_Entered,Ending_Balance,""), "")</f>
        <v/>
      </c>
    </row>
    <row r="85" spans="2:8" x14ac:dyDescent="0.35">
      <c r="B85" s="92" t="str">
        <f>IFERROR(IF(Loan_Not_Paid*Values_Entered,Payment_Number,""), "")</f>
        <v/>
      </c>
      <c r="C85" s="91" t="str">
        <f>IFERROR(IF(Loan_Not_Paid*Values_Entered,Payment_Date,""), "")</f>
        <v/>
      </c>
      <c r="D85" s="108" t="str">
        <f>IFERROR(IF(Loan_Not_Paid*Values_Entered,Beginning_Balance,""), "")</f>
        <v/>
      </c>
      <c r="E85" s="108" t="str">
        <f>IFERROR(IF(Loan_Not_Paid*Values_Entered,Monthly_Payment,""), "")</f>
        <v/>
      </c>
      <c r="F85" s="108" t="str">
        <f>IFERROR(IF(Loan_Not_Paid*Values_Entered,Principal,""), "")</f>
        <v/>
      </c>
      <c r="G85" s="108" t="str">
        <f>IFERROR(IF(Loan_Not_Paid*Values_Entered,Interest,""), "")</f>
        <v/>
      </c>
      <c r="H85" s="108" t="str">
        <f>IFERROR(IF(Loan_Not_Paid*Values_Entered,Ending_Balance,""), "")</f>
        <v/>
      </c>
    </row>
    <row r="86" spans="2:8" x14ac:dyDescent="0.35">
      <c r="B86" s="92" t="str">
        <f>IFERROR(IF(Loan_Not_Paid*Values_Entered,Payment_Number,""), "")</f>
        <v/>
      </c>
      <c r="C86" s="91" t="str">
        <f>IFERROR(IF(Loan_Not_Paid*Values_Entered,Payment_Date,""), "")</f>
        <v/>
      </c>
      <c r="D86" s="108" t="str">
        <f>IFERROR(IF(Loan_Not_Paid*Values_Entered,Beginning_Balance,""), "")</f>
        <v/>
      </c>
      <c r="E86" s="108" t="str">
        <f>IFERROR(IF(Loan_Not_Paid*Values_Entered,Monthly_Payment,""), "")</f>
        <v/>
      </c>
      <c r="F86" s="108" t="str">
        <f>IFERROR(IF(Loan_Not_Paid*Values_Entered,Principal,""), "")</f>
        <v/>
      </c>
      <c r="G86" s="108" t="str">
        <f>IFERROR(IF(Loan_Not_Paid*Values_Entered,Interest,""), "")</f>
        <v/>
      </c>
      <c r="H86" s="108" t="str">
        <f>IFERROR(IF(Loan_Not_Paid*Values_Entered,Ending_Balance,""), "")</f>
        <v/>
      </c>
    </row>
    <row r="87" spans="2:8" x14ac:dyDescent="0.35">
      <c r="B87" s="92" t="str">
        <f>IFERROR(IF(Loan_Not_Paid*Values_Entered,Payment_Number,""), "")</f>
        <v/>
      </c>
      <c r="C87" s="91" t="str">
        <f>IFERROR(IF(Loan_Not_Paid*Values_Entered,Payment_Date,""), "")</f>
        <v/>
      </c>
      <c r="D87" s="108" t="str">
        <f>IFERROR(IF(Loan_Not_Paid*Values_Entered,Beginning_Balance,""), "")</f>
        <v/>
      </c>
      <c r="E87" s="108" t="str">
        <f>IFERROR(IF(Loan_Not_Paid*Values_Entered,Monthly_Payment,""), "")</f>
        <v/>
      </c>
      <c r="F87" s="108" t="str">
        <f>IFERROR(IF(Loan_Not_Paid*Values_Entered,Principal,""), "")</f>
        <v/>
      </c>
      <c r="G87" s="108" t="str">
        <f>IFERROR(IF(Loan_Not_Paid*Values_Entered,Interest,""), "")</f>
        <v/>
      </c>
      <c r="H87" s="108" t="str">
        <f>IFERROR(IF(Loan_Not_Paid*Values_Entered,Ending_Balance,""), "")</f>
        <v/>
      </c>
    </row>
    <row r="88" spans="2:8" x14ac:dyDescent="0.35">
      <c r="B88" s="92" t="str">
        <f>IFERROR(IF(Loan_Not_Paid*Values_Entered,Payment_Number,""), "")</f>
        <v/>
      </c>
      <c r="C88" s="91" t="str">
        <f>IFERROR(IF(Loan_Not_Paid*Values_Entered,Payment_Date,""), "")</f>
        <v/>
      </c>
      <c r="D88" s="108" t="str">
        <f>IFERROR(IF(Loan_Not_Paid*Values_Entered,Beginning_Balance,""), "")</f>
        <v/>
      </c>
      <c r="E88" s="108" t="str">
        <f>IFERROR(IF(Loan_Not_Paid*Values_Entered,Monthly_Payment,""), "")</f>
        <v/>
      </c>
      <c r="F88" s="108" t="str">
        <f>IFERROR(IF(Loan_Not_Paid*Values_Entered,Principal,""), "")</f>
        <v/>
      </c>
      <c r="G88" s="108" t="str">
        <f>IFERROR(IF(Loan_Not_Paid*Values_Entered,Interest,""), "")</f>
        <v/>
      </c>
      <c r="H88" s="108" t="str">
        <f>IFERROR(IF(Loan_Not_Paid*Values_Entered,Ending_Balance,""), "")</f>
        <v/>
      </c>
    </row>
    <row r="89" spans="2:8" x14ac:dyDescent="0.35">
      <c r="B89" s="92" t="str">
        <f>IFERROR(IF(Loan_Not_Paid*Values_Entered,Payment_Number,""), "")</f>
        <v/>
      </c>
      <c r="C89" s="91" t="str">
        <f>IFERROR(IF(Loan_Not_Paid*Values_Entered,Payment_Date,""), "")</f>
        <v/>
      </c>
      <c r="D89" s="108" t="str">
        <f>IFERROR(IF(Loan_Not_Paid*Values_Entered,Beginning_Balance,""), "")</f>
        <v/>
      </c>
      <c r="E89" s="108" t="str">
        <f>IFERROR(IF(Loan_Not_Paid*Values_Entered,Monthly_Payment,""), "")</f>
        <v/>
      </c>
      <c r="F89" s="108" t="str">
        <f>IFERROR(IF(Loan_Not_Paid*Values_Entered,Principal,""), "")</f>
        <v/>
      </c>
      <c r="G89" s="108" t="str">
        <f>IFERROR(IF(Loan_Not_Paid*Values_Entered,Interest,""), "")</f>
        <v/>
      </c>
      <c r="H89" s="108" t="str">
        <f>IFERROR(IF(Loan_Not_Paid*Values_Entered,Ending_Balance,""), "")</f>
        <v/>
      </c>
    </row>
    <row r="90" spans="2:8" x14ac:dyDescent="0.35">
      <c r="B90" s="92" t="str">
        <f>IFERROR(IF(Loan_Not_Paid*Values_Entered,Payment_Number,""), "")</f>
        <v/>
      </c>
      <c r="C90" s="91" t="str">
        <f>IFERROR(IF(Loan_Not_Paid*Values_Entered,Payment_Date,""), "")</f>
        <v/>
      </c>
      <c r="D90" s="108" t="str">
        <f>IFERROR(IF(Loan_Not_Paid*Values_Entered,Beginning_Balance,""), "")</f>
        <v/>
      </c>
      <c r="E90" s="108" t="str">
        <f>IFERROR(IF(Loan_Not_Paid*Values_Entered,Monthly_Payment,""), "")</f>
        <v/>
      </c>
      <c r="F90" s="108" t="str">
        <f>IFERROR(IF(Loan_Not_Paid*Values_Entered,Principal,""), "")</f>
        <v/>
      </c>
      <c r="G90" s="108" t="str">
        <f>IFERROR(IF(Loan_Not_Paid*Values_Entered,Interest,""), "")</f>
        <v/>
      </c>
      <c r="H90" s="108" t="str">
        <f>IFERROR(IF(Loan_Not_Paid*Values_Entered,Ending_Balance,""), "")</f>
        <v/>
      </c>
    </row>
    <row r="91" spans="2:8" x14ac:dyDescent="0.35">
      <c r="B91" s="92" t="str">
        <f>IFERROR(IF(Loan_Not_Paid*Values_Entered,Payment_Number,""), "")</f>
        <v/>
      </c>
      <c r="C91" s="91" t="str">
        <f>IFERROR(IF(Loan_Not_Paid*Values_Entered,Payment_Date,""), "")</f>
        <v/>
      </c>
      <c r="D91" s="108" t="str">
        <f>IFERROR(IF(Loan_Not_Paid*Values_Entered,Beginning_Balance,""), "")</f>
        <v/>
      </c>
      <c r="E91" s="108" t="str">
        <f>IFERROR(IF(Loan_Not_Paid*Values_Entered,Monthly_Payment,""), "")</f>
        <v/>
      </c>
      <c r="F91" s="108" t="str">
        <f>IFERROR(IF(Loan_Not_Paid*Values_Entered,Principal,""), "")</f>
        <v/>
      </c>
      <c r="G91" s="108" t="str">
        <f>IFERROR(IF(Loan_Not_Paid*Values_Entered,Interest,""), "")</f>
        <v/>
      </c>
      <c r="H91" s="108" t="str">
        <f>IFERROR(IF(Loan_Not_Paid*Values_Entered,Ending_Balance,""), "")</f>
        <v/>
      </c>
    </row>
    <row r="92" spans="2:8" x14ac:dyDescent="0.35">
      <c r="B92" s="92" t="str">
        <f>IFERROR(IF(Loan_Not_Paid*Values_Entered,Payment_Number,""), "")</f>
        <v/>
      </c>
      <c r="C92" s="91" t="str">
        <f>IFERROR(IF(Loan_Not_Paid*Values_Entered,Payment_Date,""), "")</f>
        <v/>
      </c>
      <c r="D92" s="108" t="str">
        <f>IFERROR(IF(Loan_Not_Paid*Values_Entered,Beginning_Balance,""), "")</f>
        <v/>
      </c>
      <c r="E92" s="108" t="str">
        <f>IFERROR(IF(Loan_Not_Paid*Values_Entered,Monthly_Payment,""), "")</f>
        <v/>
      </c>
      <c r="F92" s="108" t="str">
        <f>IFERROR(IF(Loan_Not_Paid*Values_Entered,Principal,""), "")</f>
        <v/>
      </c>
      <c r="G92" s="108" t="str">
        <f>IFERROR(IF(Loan_Not_Paid*Values_Entered,Interest,""), "")</f>
        <v/>
      </c>
      <c r="H92" s="108" t="str">
        <f>IFERROR(IF(Loan_Not_Paid*Values_Entered,Ending_Balance,""), "")</f>
        <v/>
      </c>
    </row>
    <row r="93" spans="2:8" x14ac:dyDescent="0.35">
      <c r="B93" s="92" t="str">
        <f>IFERROR(IF(Loan_Not_Paid*Values_Entered,Payment_Number,""), "")</f>
        <v/>
      </c>
      <c r="C93" s="91" t="str">
        <f>IFERROR(IF(Loan_Not_Paid*Values_Entered,Payment_Date,""), "")</f>
        <v/>
      </c>
      <c r="D93" s="108" t="str">
        <f>IFERROR(IF(Loan_Not_Paid*Values_Entered,Beginning_Balance,""), "")</f>
        <v/>
      </c>
      <c r="E93" s="108" t="str">
        <f>IFERROR(IF(Loan_Not_Paid*Values_Entered,Monthly_Payment,""), "")</f>
        <v/>
      </c>
      <c r="F93" s="108" t="str">
        <f>IFERROR(IF(Loan_Not_Paid*Values_Entered,Principal,""), "")</f>
        <v/>
      </c>
      <c r="G93" s="108" t="str">
        <f>IFERROR(IF(Loan_Not_Paid*Values_Entered,Interest,""), "")</f>
        <v/>
      </c>
      <c r="H93" s="108" t="str">
        <f>IFERROR(IF(Loan_Not_Paid*Values_Entered,Ending_Balance,""), "")</f>
        <v/>
      </c>
    </row>
    <row r="94" spans="2:8" x14ac:dyDescent="0.35">
      <c r="B94" s="92" t="str">
        <f>IFERROR(IF(Loan_Not_Paid*Values_Entered,Payment_Number,""), "")</f>
        <v/>
      </c>
      <c r="C94" s="91" t="str">
        <f>IFERROR(IF(Loan_Not_Paid*Values_Entered,Payment_Date,""), "")</f>
        <v/>
      </c>
      <c r="D94" s="108" t="str">
        <f>IFERROR(IF(Loan_Not_Paid*Values_Entered,Beginning_Balance,""), "")</f>
        <v/>
      </c>
      <c r="E94" s="108" t="str">
        <f>IFERROR(IF(Loan_Not_Paid*Values_Entered,Monthly_Payment,""), "")</f>
        <v/>
      </c>
      <c r="F94" s="108" t="str">
        <f>IFERROR(IF(Loan_Not_Paid*Values_Entered,Principal,""), "")</f>
        <v/>
      </c>
      <c r="G94" s="108" t="str">
        <f>IFERROR(IF(Loan_Not_Paid*Values_Entered,Interest,""), "")</f>
        <v/>
      </c>
      <c r="H94" s="108" t="str">
        <f>IFERROR(IF(Loan_Not_Paid*Values_Entered,Ending_Balance,""), "")</f>
        <v/>
      </c>
    </row>
    <row r="95" spans="2:8" x14ac:dyDescent="0.35">
      <c r="B95" s="92" t="str">
        <f>IFERROR(IF(Loan_Not_Paid*Values_Entered,Payment_Number,""), "")</f>
        <v/>
      </c>
      <c r="C95" s="91" t="str">
        <f>IFERROR(IF(Loan_Not_Paid*Values_Entered,Payment_Date,""), "")</f>
        <v/>
      </c>
      <c r="D95" s="108" t="str">
        <f>IFERROR(IF(Loan_Not_Paid*Values_Entered,Beginning_Balance,""), "")</f>
        <v/>
      </c>
      <c r="E95" s="108" t="str">
        <f>IFERROR(IF(Loan_Not_Paid*Values_Entered,Monthly_Payment,""), "")</f>
        <v/>
      </c>
      <c r="F95" s="108" t="str">
        <f>IFERROR(IF(Loan_Not_Paid*Values_Entered,Principal,""), "")</f>
        <v/>
      </c>
      <c r="G95" s="108" t="str">
        <f>IFERROR(IF(Loan_Not_Paid*Values_Entered,Interest,""), "")</f>
        <v/>
      </c>
      <c r="H95" s="108" t="str">
        <f>IFERROR(IF(Loan_Not_Paid*Values_Entered,Ending_Balance,""), "")</f>
        <v/>
      </c>
    </row>
    <row r="96" spans="2:8" x14ac:dyDescent="0.35">
      <c r="B96" s="92" t="str">
        <f>IFERROR(IF(Loan_Not_Paid*Values_Entered,Payment_Number,""), "")</f>
        <v/>
      </c>
      <c r="C96" s="91" t="str">
        <f>IFERROR(IF(Loan_Not_Paid*Values_Entered,Payment_Date,""), "")</f>
        <v/>
      </c>
      <c r="D96" s="108" t="str">
        <f>IFERROR(IF(Loan_Not_Paid*Values_Entered,Beginning_Balance,""), "")</f>
        <v/>
      </c>
      <c r="E96" s="108" t="str">
        <f>IFERROR(IF(Loan_Not_Paid*Values_Entered,Monthly_Payment,""), "")</f>
        <v/>
      </c>
      <c r="F96" s="108" t="str">
        <f>IFERROR(IF(Loan_Not_Paid*Values_Entered,Principal,""), "")</f>
        <v/>
      </c>
      <c r="G96" s="108" t="str">
        <f>IFERROR(IF(Loan_Not_Paid*Values_Entered,Interest,""), "")</f>
        <v/>
      </c>
      <c r="H96" s="108" t="str">
        <f>IFERROR(IF(Loan_Not_Paid*Values_Entered,Ending_Balance,""), "")</f>
        <v/>
      </c>
    </row>
    <row r="97" spans="2:8" x14ac:dyDescent="0.35">
      <c r="B97" s="92" t="str">
        <f>IFERROR(IF(Loan_Not_Paid*Values_Entered,Payment_Number,""), "")</f>
        <v/>
      </c>
      <c r="C97" s="91" t="str">
        <f>IFERROR(IF(Loan_Not_Paid*Values_Entered,Payment_Date,""), "")</f>
        <v/>
      </c>
      <c r="D97" s="108" t="str">
        <f>IFERROR(IF(Loan_Not_Paid*Values_Entered,Beginning_Balance,""), "")</f>
        <v/>
      </c>
      <c r="E97" s="108" t="str">
        <f>IFERROR(IF(Loan_Not_Paid*Values_Entered,Monthly_Payment,""), "")</f>
        <v/>
      </c>
      <c r="F97" s="108" t="str">
        <f>IFERROR(IF(Loan_Not_Paid*Values_Entered,Principal,""), "")</f>
        <v/>
      </c>
      <c r="G97" s="108" t="str">
        <f>IFERROR(IF(Loan_Not_Paid*Values_Entered,Interest,""), "")</f>
        <v/>
      </c>
      <c r="H97" s="108" t="str">
        <f>IFERROR(IF(Loan_Not_Paid*Values_Entered,Ending_Balance,""), "")</f>
        <v/>
      </c>
    </row>
    <row r="98" spans="2:8" x14ac:dyDescent="0.35">
      <c r="B98" s="92" t="str">
        <f>IFERROR(IF(Loan_Not_Paid*Values_Entered,Payment_Number,""), "")</f>
        <v/>
      </c>
      <c r="C98" s="91" t="str">
        <f>IFERROR(IF(Loan_Not_Paid*Values_Entered,Payment_Date,""), "")</f>
        <v/>
      </c>
      <c r="D98" s="108" t="str">
        <f>IFERROR(IF(Loan_Not_Paid*Values_Entered,Beginning_Balance,""), "")</f>
        <v/>
      </c>
      <c r="E98" s="108" t="str">
        <f>IFERROR(IF(Loan_Not_Paid*Values_Entered,Monthly_Payment,""), "")</f>
        <v/>
      </c>
      <c r="F98" s="108" t="str">
        <f>IFERROR(IF(Loan_Not_Paid*Values_Entered,Principal,""), "")</f>
        <v/>
      </c>
      <c r="G98" s="108" t="str">
        <f>IFERROR(IF(Loan_Not_Paid*Values_Entered,Interest,""), "")</f>
        <v/>
      </c>
      <c r="H98" s="108" t="str">
        <f>IFERROR(IF(Loan_Not_Paid*Values_Entered,Ending_Balance,""), "")</f>
        <v/>
      </c>
    </row>
    <row r="99" spans="2:8" x14ac:dyDescent="0.35">
      <c r="B99" s="92" t="str">
        <f>IFERROR(IF(Loan_Not_Paid*Values_Entered,Payment_Number,""), "")</f>
        <v/>
      </c>
      <c r="C99" s="91" t="str">
        <f>IFERROR(IF(Loan_Not_Paid*Values_Entered,Payment_Date,""), "")</f>
        <v/>
      </c>
      <c r="D99" s="108" t="str">
        <f>IFERROR(IF(Loan_Not_Paid*Values_Entered,Beginning_Balance,""), "")</f>
        <v/>
      </c>
      <c r="E99" s="108" t="str">
        <f>IFERROR(IF(Loan_Not_Paid*Values_Entered,Monthly_Payment,""), "")</f>
        <v/>
      </c>
      <c r="F99" s="108" t="str">
        <f>IFERROR(IF(Loan_Not_Paid*Values_Entered,Principal,""), "")</f>
        <v/>
      </c>
      <c r="G99" s="108" t="str">
        <f>IFERROR(IF(Loan_Not_Paid*Values_Entered,Interest,""), "")</f>
        <v/>
      </c>
      <c r="H99" s="108" t="str">
        <f>IFERROR(IF(Loan_Not_Paid*Values_Entered,Ending_Balance,""), "")</f>
        <v/>
      </c>
    </row>
    <row r="100" spans="2:8" x14ac:dyDescent="0.35">
      <c r="B100" s="92" t="str">
        <f>IFERROR(IF(Loan_Not_Paid*Values_Entered,Payment_Number,""), "")</f>
        <v/>
      </c>
      <c r="C100" s="91" t="str">
        <f>IFERROR(IF(Loan_Not_Paid*Values_Entered,Payment_Date,""), "")</f>
        <v/>
      </c>
      <c r="D100" s="108" t="str">
        <f>IFERROR(IF(Loan_Not_Paid*Values_Entered,Beginning_Balance,""), "")</f>
        <v/>
      </c>
      <c r="E100" s="108" t="str">
        <f>IFERROR(IF(Loan_Not_Paid*Values_Entered,Monthly_Payment,""), "")</f>
        <v/>
      </c>
      <c r="F100" s="108" t="str">
        <f>IFERROR(IF(Loan_Not_Paid*Values_Entered,Principal,""), "")</f>
        <v/>
      </c>
      <c r="G100" s="108" t="str">
        <f>IFERROR(IF(Loan_Not_Paid*Values_Entered,Interest,""), "")</f>
        <v/>
      </c>
      <c r="H100" s="108" t="str">
        <f>IFERROR(IF(Loan_Not_Paid*Values_Entered,Ending_Balance,""), "")</f>
        <v/>
      </c>
    </row>
    <row r="101" spans="2:8" x14ac:dyDescent="0.35">
      <c r="B101" s="92" t="str">
        <f>IFERROR(IF(Loan_Not_Paid*Values_Entered,Payment_Number,""), "")</f>
        <v/>
      </c>
      <c r="C101" s="91" t="str">
        <f>IFERROR(IF(Loan_Not_Paid*Values_Entered,Payment_Date,""), "")</f>
        <v/>
      </c>
      <c r="D101" s="108" t="str">
        <f>IFERROR(IF(Loan_Not_Paid*Values_Entered,Beginning_Balance,""), "")</f>
        <v/>
      </c>
      <c r="E101" s="108" t="str">
        <f>IFERROR(IF(Loan_Not_Paid*Values_Entered,Monthly_Payment,""), "")</f>
        <v/>
      </c>
      <c r="F101" s="108" t="str">
        <f>IFERROR(IF(Loan_Not_Paid*Values_Entered,Principal,""), "")</f>
        <v/>
      </c>
      <c r="G101" s="108" t="str">
        <f>IFERROR(IF(Loan_Not_Paid*Values_Entered,Interest,""), "")</f>
        <v/>
      </c>
      <c r="H101" s="108" t="str">
        <f>IFERROR(IF(Loan_Not_Paid*Values_Entered,Ending_Balance,""), "")</f>
        <v/>
      </c>
    </row>
    <row r="102" spans="2:8" x14ac:dyDescent="0.35">
      <c r="B102" s="92" t="str">
        <f>IFERROR(IF(Loan_Not_Paid*Values_Entered,Payment_Number,""), "")</f>
        <v/>
      </c>
      <c r="C102" s="91" t="str">
        <f>IFERROR(IF(Loan_Not_Paid*Values_Entered,Payment_Date,""), "")</f>
        <v/>
      </c>
      <c r="D102" s="108" t="str">
        <f>IFERROR(IF(Loan_Not_Paid*Values_Entered,Beginning_Balance,""), "")</f>
        <v/>
      </c>
      <c r="E102" s="108" t="str">
        <f>IFERROR(IF(Loan_Not_Paid*Values_Entered,Monthly_Payment,""), "")</f>
        <v/>
      </c>
      <c r="F102" s="108" t="str">
        <f>IFERROR(IF(Loan_Not_Paid*Values_Entered,Principal,""), "")</f>
        <v/>
      </c>
      <c r="G102" s="108" t="str">
        <f>IFERROR(IF(Loan_Not_Paid*Values_Entered,Interest,""), "")</f>
        <v/>
      </c>
      <c r="H102" s="108" t="str">
        <f>IFERROR(IF(Loan_Not_Paid*Values_Entered,Ending_Balance,""), "")</f>
        <v/>
      </c>
    </row>
    <row r="103" spans="2:8" x14ac:dyDescent="0.35">
      <c r="B103" s="92" t="str">
        <f>IFERROR(IF(Loan_Not_Paid*Values_Entered,Payment_Number,""), "")</f>
        <v/>
      </c>
      <c r="C103" s="91" t="str">
        <f>IFERROR(IF(Loan_Not_Paid*Values_Entered,Payment_Date,""), "")</f>
        <v/>
      </c>
      <c r="D103" s="108" t="str">
        <f>IFERROR(IF(Loan_Not_Paid*Values_Entered,Beginning_Balance,""), "")</f>
        <v/>
      </c>
      <c r="E103" s="108" t="str">
        <f>IFERROR(IF(Loan_Not_Paid*Values_Entered,Monthly_Payment,""), "")</f>
        <v/>
      </c>
      <c r="F103" s="108" t="str">
        <f>IFERROR(IF(Loan_Not_Paid*Values_Entered,Principal,""), "")</f>
        <v/>
      </c>
      <c r="G103" s="108" t="str">
        <f>IFERROR(IF(Loan_Not_Paid*Values_Entered,Interest,""), "")</f>
        <v/>
      </c>
      <c r="H103" s="108" t="str">
        <f>IFERROR(IF(Loan_Not_Paid*Values_Entered,Ending_Balance,""), "")</f>
        <v/>
      </c>
    </row>
    <row r="104" spans="2:8" x14ac:dyDescent="0.35">
      <c r="B104" s="92" t="str">
        <f>IFERROR(IF(Loan_Not_Paid*Values_Entered,Payment_Number,""), "")</f>
        <v/>
      </c>
      <c r="C104" s="91" t="str">
        <f>IFERROR(IF(Loan_Not_Paid*Values_Entered,Payment_Date,""), "")</f>
        <v/>
      </c>
      <c r="D104" s="108" t="str">
        <f>IFERROR(IF(Loan_Not_Paid*Values_Entered,Beginning_Balance,""), "")</f>
        <v/>
      </c>
      <c r="E104" s="108" t="str">
        <f>IFERROR(IF(Loan_Not_Paid*Values_Entered,Monthly_Payment,""), "")</f>
        <v/>
      </c>
      <c r="F104" s="108" t="str">
        <f>IFERROR(IF(Loan_Not_Paid*Values_Entered,Principal,""), "")</f>
        <v/>
      </c>
      <c r="G104" s="108" t="str">
        <f>IFERROR(IF(Loan_Not_Paid*Values_Entered,Interest,""), "")</f>
        <v/>
      </c>
      <c r="H104" s="108" t="str">
        <f>IFERROR(IF(Loan_Not_Paid*Values_Entered,Ending_Balance,""), "")</f>
        <v/>
      </c>
    </row>
    <row r="105" spans="2:8" x14ac:dyDescent="0.35">
      <c r="B105" s="92" t="str">
        <f>IFERROR(IF(Loan_Not_Paid*Values_Entered,Payment_Number,""), "")</f>
        <v/>
      </c>
      <c r="C105" s="91" t="str">
        <f>IFERROR(IF(Loan_Not_Paid*Values_Entered,Payment_Date,""), "")</f>
        <v/>
      </c>
      <c r="D105" s="108" t="str">
        <f>IFERROR(IF(Loan_Not_Paid*Values_Entered,Beginning_Balance,""), "")</f>
        <v/>
      </c>
      <c r="E105" s="108" t="str">
        <f>IFERROR(IF(Loan_Not_Paid*Values_Entered,Monthly_Payment,""), "")</f>
        <v/>
      </c>
      <c r="F105" s="108" t="str">
        <f>IFERROR(IF(Loan_Not_Paid*Values_Entered,Principal,""), "")</f>
        <v/>
      </c>
      <c r="G105" s="108" t="str">
        <f>IFERROR(IF(Loan_Not_Paid*Values_Entered,Interest,""), "")</f>
        <v/>
      </c>
      <c r="H105" s="108" t="str">
        <f>IFERROR(IF(Loan_Not_Paid*Values_Entered,Ending_Balance,""), "")</f>
        <v/>
      </c>
    </row>
    <row r="106" spans="2:8" x14ac:dyDescent="0.35">
      <c r="B106" s="92" t="str">
        <f>IFERROR(IF(Loan_Not_Paid*Values_Entered,Payment_Number,""), "")</f>
        <v/>
      </c>
      <c r="C106" s="91" t="str">
        <f>IFERROR(IF(Loan_Not_Paid*Values_Entered,Payment_Date,""), "")</f>
        <v/>
      </c>
      <c r="D106" s="108" t="str">
        <f>IFERROR(IF(Loan_Not_Paid*Values_Entered,Beginning_Balance,""), "")</f>
        <v/>
      </c>
      <c r="E106" s="108" t="str">
        <f>IFERROR(IF(Loan_Not_Paid*Values_Entered,Monthly_Payment,""), "")</f>
        <v/>
      </c>
      <c r="F106" s="108" t="str">
        <f>IFERROR(IF(Loan_Not_Paid*Values_Entered,Principal,""), "")</f>
        <v/>
      </c>
      <c r="G106" s="108" t="str">
        <f>IFERROR(IF(Loan_Not_Paid*Values_Entered,Interest,""), "")</f>
        <v/>
      </c>
      <c r="H106" s="108" t="str">
        <f>IFERROR(IF(Loan_Not_Paid*Values_Entered,Ending_Balance,""), "")</f>
        <v/>
      </c>
    </row>
    <row r="107" spans="2:8" x14ac:dyDescent="0.35">
      <c r="B107" s="92" t="str">
        <f>IFERROR(IF(Loan_Not_Paid*Values_Entered,Payment_Number,""), "")</f>
        <v/>
      </c>
      <c r="C107" s="91" t="str">
        <f>IFERROR(IF(Loan_Not_Paid*Values_Entered,Payment_Date,""), "")</f>
        <v/>
      </c>
      <c r="D107" s="108" t="str">
        <f>IFERROR(IF(Loan_Not_Paid*Values_Entered,Beginning_Balance,""), "")</f>
        <v/>
      </c>
      <c r="E107" s="108" t="str">
        <f>IFERROR(IF(Loan_Not_Paid*Values_Entered,Monthly_Payment,""), "")</f>
        <v/>
      </c>
      <c r="F107" s="108" t="str">
        <f>IFERROR(IF(Loan_Not_Paid*Values_Entered,Principal,""), "")</f>
        <v/>
      </c>
      <c r="G107" s="108" t="str">
        <f>IFERROR(IF(Loan_Not_Paid*Values_Entered,Interest,""), "")</f>
        <v/>
      </c>
      <c r="H107" s="108" t="str">
        <f>IFERROR(IF(Loan_Not_Paid*Values_Entered,Ending_Balance,""), "")</f>
        <v/>
      </c>
    </row>
    <row r="108" spans="2:8" x14ac:dyDescent="0.35">
      <c r="B108" s="92" t="str">
        <f>IFERROR(IF(Loan_Not_Paid*Values_Entered,Payment_Number,""), "")</f>
        <v/>
      </c>
      <c r="C108" s="91" t="str">
        <f>IFERROR(IF(Loan_Not_Paid*Values_Entered,Payment_Date,""), "")</f>
        <v/>
      </c>
      <c r="D108" s="108" t="str">
        <f>IFERROR(IF(Loan_Not_Paid*Values_Entered,Beginning_Balance,""), "")</f>
        <v/>
      </c>
      <c r="E108" s="108" t="str">
        <f>IFERROR(IF(Loan_Not_Paid*Values_Entered,Monthly_Payment,""), "")</f>
        <v/>
      </c>
      <c r="F108" s="108" t="str">
        <f>IFERROR(IF(Loan_Not_Paid*Values_Entered,Principal,""), "")</f>
        <v/>
      </c>
      <c r="G108" s="108" t="str">
        <f>IFERROR(IF(Loan_Not_Paid*Values_Entered,Interest,""), "")</f>
        <v/>
      </c>
      <c r="H108" s="108" t="str">
        <f>IFERROR(IF(Loan_Not_Paid*Values_Entered,Ending_Balance,""), "")</f>
        <v/>
      </c>
    </row>
    <row r="109" spans="2:8" x14ac:dyDescent="0.35">
      <c r="B109" s="92" t="str">
        <f>IFERROR(IF(Loan_Not_Paid*Values_Entered,Payment_Number,""), "")</f>
        <v/>
      </c>
      <c r="C109" s="91" t="str">
        <f>IFERROR(IF(Loan_Not_Paid*Values_Entered,Payment_Date,""), "")</f>
        <v/>
      </c>
      <c r="D109" s="108" t="str">
        <f>IFERROR(IF(Loan_Not_Paid*Values_Entered,Beginning_Balance,""), "")</f>
        <v/>
      </c>
      <c r="E109" s="108" t="str">
        <f>IFERROR(IF(Loan_Not_Paid*Values_Entered,Monthly_Payment,""), "")</f>
        <v/>
      </c>
      <c r="F109" s="108" t="str">
        <f>IFERROR(IF(Loan_Not_Paid*Values_Entered,Principal,""), "")</f>
        <v/>
      </c>
      <c r="G109" s="108" t="str">
        <f>IFERROR(IF(Loan_Not_Paid*Values_Entered,Interest,""), "")</f>
        <v/>
      </c>
      <c r="H109" s="108" t="str">
        <f>IFERROR(IF(Loan_Not_Paid*Values_Entered,Ending_Balance,""), "")</f>
        <v/>
      </c>
    </row>
    <row r="110" spans="2:8" x14ac:dyDescent="0.35">
      <c r="B110" s="92" t="str">
        <f>IFERROR(IF(Loan_Not_Paid*Values_Entered,Payment_Number,""), "")</f>
        <v/>
      </c>
      <c r="C110" s="91" t="str">
        <f>IFERROR(IF(Loan_Not_Paid*Values_Entered,Payment_Date,""), "")</f>
        <v/>
      </c>
      <c r="D110" s="108" t="str">
        <f>IFERROR(IF(Loan_Not_Paid*Values_Entered,Beginning_Balance,""), "")</f>
        <v/>
      </c>
      <c r="E110" s="108" t="str">
        <f>IFERROR(IF(Loan_Not_Paid*Values_Entered,Monthly_Payment,""), "")</f>
        <v/>
      </c>
      <c r="F110" s="108" t="str">
        <f>IFERROR(IF(Loan_Not_Paid*Values_Entered,Principal,""), "")</f>
        <v/>
      </c>
      <c r="G110" s="108" t="str">
        <f>IFERROR(IF(Loan_Not_Paid*Values_Entered,Interest,""), "")</f>
        <v/>
      </c>
      <c r="H110" s="108" t="str">
        <f>IFERROR(IF(Loan_Not_Paid*Values_Entered,Ending_Balance,""), "")</f>
        <v/>
      </c>
    </row>
    <row r="111" spans="2:8" x14ac:dyDescent="0.35">
      <c r="B111" s="92" t="str">
        <f>IFERROR(IF(Loan_Not_Paid*Values_Entered,Payment_Number,""), "")</f>
        <v/>
      </c>
      <c r="C111" s="91" t="str">
        <f>IFERROR(IF(Loan_Not_Paid*Values_Entered,Payment_Date,""), "")</f>
        <v/>
      </c>
      <c r="D111" s="108" t="str">
        <f>IFERROR(IF(Loan_Not_Paid*Values_Entered,Beginning_Balance,""), "")</f>
        <v/>
      </c>
      <c r="E111" s="108" t="str">
        <f>IFERROR(IF(Loan_Not_Paid*Values_Entered,Monthly_Payment,""), "")</f>
        <v/>
      </c>
      <c r="F111" s="108" t="str">
        <f>IFERROR(IF(Loan_Not_Paid*Values_Entered,Principal,""), "")</f>
        <v/>
      </c>
      <c r="G111" s="108" t="str">
        <f>IFERROR(IF(Loan_Not_Paid*Values_Entered,Interest,""), "")</f>
        <v/>
      </c>
      <c r="H111" s="108" t="str">
        <f>IFERROR(IF(Loan_Not_Paid*Values_Entered,Ending_Balance,""), "")</f>
        <v/>
      </c>
    </row>
    <row r="112" spans="2:8" x14ac:dyDescent="0.35">
      <c r="B112" s="92" t="str">
        <f>IFERROR(IF(Loan_Not_Paid*Values_Entered,Payment_Number,""), "")</f>
        <v/>
      </c>
      <c r="C112" s="91" t="str">
        <f>IFERROR(IF(Loan_Not_Paid*Values_Entered,Payment_Date,""), "")</f>
        <v/>
      </c>
      <c r="D112" s="108" t="str">
        <f>IFERROR(IF(Loan_Not_Paid*Values_Entered,Beginning_Balance,""), "")</f>
        <v/>
      </c>
      <c r="E112" s="108" t="str">
        <f>IFERROR(IF(Loan_Not_Paid*Values_Entered,Monthly_Payment,""), "")</f>
        <v/>
      </c>
      <c r="F112" s="108" t="str">
        <f>IFERROR(IF(Loan_Not_Paid*Values_Entered,Principal,""), "")</f>
        <v/>
      </c>
      <c r="G112" s="108" t="str">
        <f>IFERROR(IF(Loan_Not_Paid*Values_Entered,Interest,""), "")</f>
        <v/>
      </c>
      <c r="H112" s="108" t="str">
        <f>IFERROR(IF(Loan_Not_Paid*Values_Entered,Ending_Balance,""), "")</f>
        <v/>
      </c>
    </row>
    <row r="113" spans="2:8" x14ac:dyDescent="0.35">
      <c r="B113" s="92" t="str">
        <f>IFERROR(IF(Loan_Not_Paid*Values_Entered,Payment_Number,""), "")</f>
        <v/>
      </c>
      <c r="C113" s="91" t="str">
        <f>IFERROR(IF(Loan_Not_Paid*Values_Entered,Payment_Date,""), "")</f>
        <v/>
      </c>
      <c r="D113" s="108" t="str">
        <f>IFERROR(IF(Loan_Not_Paid*Values_Entered,Beginning_Balance,""), "")</f>
        <v/>
      </c>
      <c r="E113" s="108" t="str">
        <f>IFERROR(IF(Loan_Not_Paid*Values_Entered,Monthly_Payment,""), "")</f>
        <v/>
      </c>
      <c r="F113" s="108" t="str">
        <f>IFERROR(IF(Loan_Not_Paid*Values_Entered,Principal,""), "")</f>
        <v/>
      </c>
      <c r="G113" s="108" t="str">
        <f>IFERROR(IF(Loan_Not_Paid*Values_Entered,Interest,""), "")</f>
        <v/>
      </c>
      <c r="H113" s="108" t="str">
        <f>IFERROR(IF(Loan_Not_Paid*Values_Entered,Ending_Balance,""), "")</f>
        <v/>
      </c>
    </row>
    <row r="114" spans="2:8" x14ac:dyDescent="0.35">
      <c r="B114" s="92" t="str">
        <f>IFERROR(IF(Loan_Not_Paid*Values_Entered,Payment_Number,""), "")</f>
        <v/>
      </c>
      <c r="C114" s="91" t="str">
        <f>IFERROR(IF(Loan_Not_Paid*Values_Entered,Payment_Date,""), "")</f>
        <v/>
      </c>
      <c r="D114" s="108" t="str">
        <f>IFERROR(IF(Loan_Not_Paid*Values_Entered,Beginning_Balance,""), "")</f>
        <v/>
      </c>
      <c r="E114" s="108" t="str">
        <f>IFERROR(IF(Loan_Not_Paid*Values_Entered,Monthly_Payment,""), "")</f>
        <v/>
      </c>
      <c r="F114" s="108" t="str">
        <f>IFERROR(IF(Loan_Not_Paid*Values_Entered,Principal,""), "")</f>
        <v/>
      </c>
      <c r="G114" s="108" t="str">
        <f>IFERROR(IF(Loan_Not_Paid*Values_Entered,Interest,""), "")</f>
        <v/>
      </c>
      <c r="H114" s="108" t="str">
        <f>IFERROR(IF(Loan_Not_Paid*Values_Entered,Ending_Balance,""), "")</f>
        <v/>
      </c>
    </row>
    <row r="115" spans="2:8" x14ac:dyDescent="0.35">
      <c r="B115" s="92" t="str">
        <f>IFERROR(IF(Loan_Not_Paid*Values_Entered,Payment_Number,""), "")</f>
        <v/>
      </c>
      <c r="C115" s="91" t="str">
        <f>IFERROR(IF(Loan_Not_Paid*Values_Entered,Payment_Date,""), "")</f>
        <v/>
      </c>
      <c r="D115" s="108" t="str">
        <f>IFERROR(IF(Loan_Not_Paid*Values_Entered,Beginning_Balance,""), "")</f>
        <v/>
      </c>
      <c r="E115" s="108" t="str">
        <f>IFERROR(IF(Loan_Not_Paid*Values_Entered,Monthly_Payment,""), "")</f>
        <v/>
      </c>
      <c r="F115" s="108" t="str">
        <f>IFERROR(IF(Loan_Not_Paid*Values_Entered,Principal,""), "")</f>
        <v/>
      </c>
      <c r="G115" s="108" t="str">
        <f>IFERROR(IF(Loan_Not_Paid*Values_Entered,Interest,""), "")</f>
        <v/>
      </c>
      <c r="H115" s="108" t="str">
        <f>IFERROR(IF(Loan_Not_Paid*Values_Entered,Ending_Balance,""), "")</f>
        <v/>
      </c>
    </row>
    <row r="116" spans="2:8" x14ac:dyDescent="0.35">
      <c r="B116" s="92" t="str">
        <f>IFERROR(IF(Loan_Not_Paid*Values_Entered,Payment_Number,""), "")</f>
        <v/>
      </c>
      <c r="C116" s="91" t="str">
        <f>IFERROR(IF(Loan_Not_Paid*Values_Entered,Payment_Date,""), "")</f>
        <v/>
      </c>
      <c r="D116" s="108" t="str">
        <f>IFERROR(IF(Loan_Not_Paid*Values_Entered,Beginning_Balance,""), "")</f>
        <v/>
      </c>
      <c r="E116" s="108" t="str">
        <f>IFERROR(IF(Loan_Not_Paid*Values_Entered,Monthly_Payment,""), "")</f>
        <v/>
      </c>
      <c r="F116" s="108" t="str">
        <f>IFERROR(IF(Loan_Not_Paid*Values_Entered,Principal,""), "")</f>
        <v/>
      </c>
      <c r="G116" s="108" t="str">
        <f>IFERROR(IF(Loan_Not_Paid*Values_Entered,Interest,""), "")</f>
        <v/>
      </c>
      <c r="H116" s="108" t="str">
        <f>IFERROR(IF(Loan_Not_Paid*Values_Entered,Ending_Balance,""), "")</f>
        <v/>
      </c>
    </row>
    <row r="117" spans="2:8" x14ac:dyDescent="0.35">
      <c r="B117" s="92" t="str">
        <f>IFERROR(IF(Loan_Not_Paid*Values_Entered,Payment_Number,""), "")</f>
        <v/>
      </c>
      <c r="C117" s="91" t="str">
        <f>IFERROR(IF(Loan_Not_Paid*Values_Entered,Payment_Date,""), "")</f>
        <v/>
      </c>
      <c r="D117" s="108" t="str">
        <f>IFERROR(IF(Loan_Not_Paid*Values_Entered,Beginning_Balance,""), "")</f>
        <v/>
      </c>
      <c r="E117" s="108" t="str">
        <f>IFERROR(IF(Loan_Not_Paid*Values_Entered,Monthly_Payment,""), "")</f>
        <v/>
      </c>
      <c r="F117" s="108" t="str">
        <f>IFERROR(IF(Loan_Not_Paid*Values_Entered,Principal,""), "")</f>
        <v/>
      </c>
      <c r="G117" s="108" t="str">
        <f>IFERROR(IF(Loan_Not_Paid*Values_Entered,Interest,""), "")</f>
        <v/>
      </c>
      <c r="H117" s="108" t="str">
        <f>IFERROR(IF(Loan_Not_Paid*Values_Entered,Ending_Balance,""), "")</f>
        <v/>
      </c>
    </row>
    <row r="118" spans="2:8" x14ac:dyDescent="0.35">
      <c r="B118" s="92" t="str">
        <f>IFERROR(IF(Loan_Not_Paid*Values_Entered,Payment_Number,""), "")</f>
        <v/>
      </c>
      <c r="C118" s="91" t="str">
        <f>IFERROR(IF(Loan_Not_Paid*Values_Entered,Payment_Date,""), "")</f>
        <v/>
      </c>
      <c r="D118" s="108" t="str">
        <f>IFERROR(IF(Loan_Not_Paid*Values_Entered,Beginning_Balance,""), "")</f>
        <v/>
      </c>
      <c r="E118" s="108" t="str">
        <f>IFERROR(IF(Loan_Not_Paid*Values_Entered,Monthly_Payment,""), "")</f>
        <v/>
      </c>
      <c r="F118" s="108" t="str">
        <f>IFERROR(IF(Loan_Not_Paid*Values_Entered,Principal,""), "")</f>
        <v/>
      </c>
      <c r="G118" s="108" t="str">
        <f>IFERROR(IF(Loan_Not_Paid*Values_Entered,Interest,""), "")</f>
        <v/>
      </c>
      <c r="H118" s="108" t="str">
        <f>IFERROR(IF(Loan_Not_Paid*Values_Entered,Ending_Balance,""), "")</f>
        <v/>
      </c>
    </row>
    <row r="119" spans="2:8" x14ac:dyDescent="0.35">
      <c r="B119" s="92" t="str">
        <f>IFERROR(IF(Loan_Not_Paid*Values_Entered,Payment_Number,""), "")</f>
        <v/>
      </c>
      <c r="C119" s="91" t="str">
        <f>IFERROR(IF(Loan_Not_Paid*Values_Entered,Payment_Date,""), "")</f>
        <v/>
      </c>
      <c r="D119" s="108" t="str">
        <f>IFERROR(IF(Loan_Not_Paid*Values_Entered,Beginning_Balance,""), "")</f>
        <v/>
      </c>
      <c r="E119" s="108" t="str">
        <f>IFERROR(IF(Loan_Not_Paid*Values_Entered,Monthly_Payment,""), "")</f>
        <v/>
      </c>
      <c r="F119" s="108" t="str">
        <f>IFERROR(IF(Loan_Not_Paid*Values_Entered,Principal,""), "")</f>
        <v/>
      </c>
      <c r="G119" s="108" t="str">
        <f>IFERROR(IF(Loan_Not_Paid*Values_Entered,Interest,""), "")</f>
        <v/>
      </c>
      <c r="H119" s="108" t="str">
        <f>IFERROR(IF(Loan_Not_Paid*Values_Entered,Ending_Balance,""), "")</f>
        <v/>
      </c>
    </row>
    <row r="120" spans="2:8" x14ac:dyDescent="0.35">
      <c r="B120" s="92" t="str">
        <f>IFERROR(IF(Loan_Not_Paid*Values_Entered,Payment_Number,""), "")</f>
        <v/>
      </c>
      <c r="C120" s="91" t="str">
        <f>IFERROR(IF(Loan_Not_Paid*Values_Entered,Payment_Date,""), "")</f>
        <v/>
      </c>
      <c r="D120" s="108" t="str">
        <f>IFERROR(IF(Loan_Not_Paid*Values_Entered,Beginning_Balance,""), "")</f>
        <v/>
      </c>
      <c r="E120" s="108" t="str">
        <f>IFERROR(IF(Loan_Not_Paid*Values_Entered,Monthly_Payment,""), "")</f>
        <v/>
      </c>
      <c r="F120" s="108" t="str">
        <f>IFERROR(IF(Loan_Not_Paid*Values_Entered,Principal,""), "")</f>
        <v/>
      </c>
      <c r="G120" s="108" t="str">
        <f>IFERROR(IF(Loan_Not_Paid*Values_Entered,Interest,""), "")</f>
        <v/>
      </c>
      <c r="H120" s="108" t="str">
        <f>IFERROR(IF(Loan_Not_Paid*Values_Entered,Ending_Balance,""), "")</f>
        <v/>
      </c>
    </row>
    <row r="121" spans="2:8" x14ac:dyDescent="0.35">
      <c r="B121" s="92" t="str">
        <f>IFERROR(IF(Loan_Not_Paid*Values_Entered,Payment_Number,""), "")</f>
        <v/>
      </c>
      <c r="C121" s="91" t="str">
        <f>IFERROR(IF(Loan_Not_Paid*Values_Entered,Payment_Date,""), "")</f>
        <v/>
      </c>
      <c r="D121" s="108" t="str">
        <f>IFERROR(IF(Loan_Not_Paid*Values_Entered,Beginning_Balance,""), "")</f>
        <v/>
      </c>
      <c r="E121" s="108" t="str">
        <f>IFERROR(IF(Loan_Not_Paid*Values_Entered,Monthly_Payment,""), "")</f>
        <v/>
      </c>
      <c r="F121" s="108" t="str">
        <f>IFERROR(IF(Loan_Not_Paid*Values_Entered,Principal,""), "")</f>
        <v/>
      </c>
      <c r="G121" s="108" t="str">
        <f>IFERROR(IF(Loan_Not_Paid*Values_Entered,Interest,""), "")</f>
        <v/>
      </c>
      <c r="H121" s="108" t="str">
        <f>IFERROR(IF(Loan_Not_Paid*Values_Entered,Ending_Balance,""), "")</f>
        <v/>
      </c>
    </row>
    <row r="122" spans="2:8" x14ac:dyDescent="0.35">
      <c r="B122" s="92" t="str">
        <f>IFERROR(IF(Loan_Not_Paid*Values_Entered,Payment_Number,""), "")</f>
        <v/>
      </c>
      <c r="C122" s="91" t="str">
        <f>IFERROR(IF(Loan_Not_Paid*Values_Entered,Payment_Date,""), "")</f>
        <v/>
      </c>
      <c r="D122" s="108" t="str">
        <f>IFERROR(IF(Loan_Not_Paid*Values_Entered,Beginning_Balance,""), "")</f>
        <v/>
      </c>
      <c r="E122" s="108" t="str">
        <f>IFERROR(IF(Loan_Not_Paid*Values_Entered,Monthly_Payment,""), "")</f>
        <v/>
      </c>
      <c r="F122" s="108" t="str">
        <f>IFERROR(IF(Loan_Not_Paid*Values_Entered,Principal,""), "")</f>
        <v/>
      </c>
      <c r="G122" s="108" t="str">
        <f>IFERROR(IF(Loan_Not_Paid*Values_Entered,Interest,""), "")</f>
        <v/>
      </c>
      <c r="H122" s="108" t="str">
        <f>IFERROR(IF(Loan_Not_Paid*Values_Entered,Ending_Balance,""), "")</f>
        <v/>
      </c>
    </row>
    <row r="123" spans="2:8" x14ac:dyDescent="0.35">
      <c r="B123" s="92" t="str">
        <f>IFERROR(IF(Loan_Not_Paid*Values_Entered,Payment_Number,""), "")</f>
        <v/>
      </c>
      <c r="C123" s="91" t="str">
        <f>IFERROR(IF(Loan_Not_Paid*Values_Entered,Payment_Date,""), "")</f>
        <v/>
      </c>
      <c r="D123" s="108" t="str">
        <f>IFERROR(IF(Loan_Not_Paid*Values_Entered,Beginning_Balance,""), "")</f>
        <v/>
      </c>
      <c r="E123" s="108" t="str">
        <f>IFERROR(IF(Loan_Not_Paid*Values_Entered,Monthly_Payment,""), "")</f>
        <v/>
      </c>
      <c r="F123" s="108" t="str">
        <f>IFERROR(IF(Loan_Not_Paid*Values_Entered,Principal,""), "")</f>
        <v/>
      </c>
      <c r="G123" s="108" t="str">
        <f>IFERROR(IF(Loan_Not_Paid*Values_Entered,Interest,""), "")</f>
        <v/>
      </c>
      <c r="H123" s="108" t="str">
        <f>IFERROR(IF(Loan_Not_Paid*Values_Entered,Ending_Balance,""), "")</f>
        <v/>
      </c>
    </row>
    <row r="124" spans="2:8" x14ac:dyDescent="0.35">
      <c r="B124" s="92" t="str">
        <f>IFERROR(IF(Loan_Not_Paid*Values_Entered,Payment_Number,""), "")</f>
        <v/>
      </c>
      <c r="C124" s="91" t="str">
        <f>IFERROR(IF(Loan_Not_Paid*Values_Entered,Payment_Date,""), "")</f>
        <v/>
      </c>
      <c r="D124" s="108" t="str">
        <f>IFERROR(IF(Loan_Not_Paid*Values_Entered,Beginning_Balance,""), "")</f>
        <v/>
      </c>
      <c r="E124" s="108" t="str">
        <f>IFERROR(IF(Loan_Not_Paid*Values_Entered,Monthly_Payment,""), "")</f>
        <v/>
      </c>
      <c r="F124" s="108" t="str">
        <f>IFERROR(IF(Loan_Not_Paid*Values_Entered,Principal,""), "")</f>
        <v/>
      </c>
      <c r="G124" s="108" t="str">
        <f>IFERROR(IF(Loan_Not_Paid*Values_Entered,Interest,""), "")</f>
        <v/>
      </c>
      <c r="H124" s="108" t="str">
        <f>IFERROR(IF(Loan_Not_Paid*Values_Entered,Ending_Balance,""), "")</f>
        <v/>
      </c>
    </row>
    <row r="125" spans="2:8" x14ac:dyDescent="0.35">
      <c r="B125" s="92" t="str">
        <f>IFERROR(IF(Loan_Not_Paid*Values_Entered,Payment_Number,""), "")</f>
        <v/>
      </c>
      <c r="C125" s="91" t="str">
        <f>IFERROR(IF(Loan_Not_Paid*Values_Entered,Payment_Date,""), "")</f>
        <v/>
      </c>
      <c r="D125" s="108" t="str">
        <f>IFERROR(IF(Loan_Not_Paid*Values_Entered,Beginning_Balance,""), "")</f>
        <v/>
      </c>
      <c r="E125" s="108" t="str">
        <f>IFERROR(IF(Loan_Not_Paid*Values_Entered,Monthly_Payment,""), "")</f>
        <v/>
      </c>
      <c r="F125" s="108" t="str">
        <f>IFERROR(IF(Loan_Not_Paid*Values_Entered,Principal,""), "")</f>
        <v/>
      </c>
      <c r="G125" s="108" t="str">
        <f>IFERROR(IF(Loan_Not_Paid*Values_Entered,Interest,""), "")</f>
        <v/>
      </c>
      <c r="H125" s="108" t="str">
        <f>IFERROR(IF(Loan_Not_Paid*Values_Entered,Ending_Balance,""), "")</f>
        <v/>
      </c>
    </row>
    <row r="126" spans="2:8" x14ac:dyDescent="0.35">
      <c r="B126" s="92" t="str">
        <f>IFERROR(IF(Loan_Not_Paid*Values_Entered,Payment_Number,""), "")</f>
        <v/>
      </c>
      <c r="C126" s="91" t="str">
        <f>IFERROR(IF(Loan_Not_Paid*Values_Entered,Payment_Date,""), "")</f>
        <v/>
      </c>
      <c r="D126" s="108" t="str">
        <f>IFERROR(IF(Loan_Not_Paid*Values_Entered,Beginning_Balance,""), "")</f>
        <v/>
      </c>
      <c r="E126" s="108" t="str">
        <f>IFERROR(IF(Loan_Not_Paid*Values_Entered,Monthly_Payment,""), "")</f>
        <v/>
      </c>
      <c r="F126" s="108" t="str">
        <f>IFERROR(IF(Loan_Not_Paid*Values_Entered,Principal,""), "")</f>
        <v/>
      </c>
      <c r="G126" s="108" t="str">
        <f>IFERROR(IF(Loan_Not_Paid*Values_Entered,Interest,""), "")</f>
        <v/>
      </c>
      <c r="H126" s="108" t="str">
        <f>IFERROR(IF(Loan_Not_Paid*Values_Entered,Ending_Balance,""), "")</f>
        <v/>
      </c>
    </row>
    <row r="127" spans="2:8" x14ac:dyDescent="0.35">
      <c r="B127" s="92" t="str">
        <f>IFERROR(IF(Loan_Not_Paid*Values_Entered,Payment_Number,""), "")</f>
        <v/>
      </c>
      <c r="C127" s="91" t="str">
        <f>IFERROR(IF(Loan_Not_Paid*Values_Entered,Payment_Date,""), "")</f>
        <v/>
      </c>
      <c r="D127" s="108" t="str">
        <f>IFERROR(IF(Loan_Not_Paid*Values_Entered,Beginning_Balance,""), "")</f>
        <v/>
      </c>
      <c r="E127" s="108" t="str">
        <f>IFERROR(IF(Loan_Not_Paid*Values_Entered,Monthly_Payment,""), "")</f>
        <v/>
      </c>
      <c r="F127" s="108" t="str">
        <f>IFERROR(IF(Loan_Not_Paid*Values_Entered,Principal,""), "")</f>
        <v/>
      </c>
      <c r="G127" s="108" t="str">
        <f>IFERROR(IF(Loan_Not_Paid*Values_Entered,Interest,""), "")</f>
        <v/>
      </c>
      <c r="H127" s="108" t="str">
        <f>IFERROR(IF(Loan_Not_Paid*Values_Entered,Ending_Balance,""), "")</f>
        <v/>
      </c>
    </row>
    <row r="128" spans="2:8" x14ac:dyDescent="0.35">
      <c r="B128" s="92" t="str">
        <f>IFERROR(IF(Loan_Not_Paid*Values_Entered,Payment_Number,""), "")</f>
        <v/>
      </c>
      <c r="C128" s="91" t="str">
        <f>IFERROR(IF(Loan_Not_Paid*Values_Entered,Payment_Date,""), "")</f>
        <v/>
      </c>
      <c r="D128" s="108" t="str">
        <f>IFERROR(IF(Loan_Not_Paid*Values_Entered,Beginning_Balance,""), "")</f>
        <v/>
      </c>
      <c r="E128" s="108" t="str">
        <f>IFERROR(IF(Loan_Not_Paid*Values_Entered,Monthly_Payment,""), "")</f>
        <v/>
      </c>
      <c r="F128" s="108" t="str">
        <f>IFERROR(IF(Loan_Not_Paid*Values_Entered,Principal,""), "")</f>
        <v/>
      </c>
      <c r="G128" s="108" t="str">
        <f>IFERROR(IF(Loan_Not_Paid*Values_Entered,Interest,""), "")</f>
        <v/>
      </c>
      <c r="H128" s="108" t="str">
        <f>IFERROR(IF(Loan_Not_Paid*Values_Entered,Ending_Balance,""), "")</f>
        <v/>
      </c>
    </row>
    <row r="129" spans="2:8" x14ac:dyDescent="0.35">
      <c r="B129" s="92" t="str">
        <f>IFERROR(IF(Loan_Not_Paid*Values_Entered,Payment_Number,""), "")</f>
        <v/>
      </c>
      <c r="C129" s="91" t="str">
        <f>IFERROR(IF(Loan_Not_Paid*Values_Entered,Payment_Date,""), "")</f>
        <v/>
      </c>
      <c r="D129" s="108" t="str">
        <f>IFERROR(IF(Loan_Not_Paid*Values_Entered,Beginning_Balance,""), "")</f>
        <v/>
      </c>
      <c r="E129" s="108" t="str">
        <f>IFERROR(IF(Loan_Not_Paid*Values_Entered,Monthly_Payment,""), "")</f>
        <v/>
      </c>
      <c r="F129" s="108" t="str">
        <f>IFERROR(IF(Loan_Not_Paid*Values_Entered,Principal,""), "")</f>
        <v/>
      </c>
      <c r="G129" s="108" t="str">
        <f>IFERROR(IF(Loan_Not_Paid*Values_Entered,Interest,""), "")</f>
        <v/>
      </c>
      <c r="H129" s="108" t="str">
        <f>IFERROR(IF(Loan_Not_Paid*Values_Entered,Ending_Balance,""), "")</f>
        <v/>
      </c>
    </row>
    <row r="130" spans="2:8" x14ac:dyDescent="0.35">
      <c r="B130" s="92" t="str">
        <f>IFERROR(IF(Loan_Not_Paid*Values_Entered,Payment_Number,""), "")</f>
        <v/>
      </c>
      <c r="C130" s="91" t="str">
        <f>IFERROR(IF(Loan_Not_Paid*Values_Entered,Payment_Date,""), "")</f>
        <v/>
      </c>
      <c r="D130" s="108" t="str">
        <f>IFERROR(IF(Loan_Not_Paid*Values_Entered,Beginning_Balance,""), "")</f>
        <v/>
      </c>
      <c r="E130" s="108" t="str">
        <f>IFERROR(IF(Loan_Not_Paid*Values_Entered,Monthly_Payment,""), "")</f>
        <v/>
      </c>
      <c r="F130" s="108" t="str">
        <f>IFERROR(IF(Loan_Not_Paid*Values_Entered,Principal,""), "")</f>
        <v/>
      </c>
      <c r="G130" s="108" t="str">
        <f>IFERROR(IF(Loan_Not_Paid*Values_Entered,Interest,""), "")</f>
        <v/>
      </c>
      <c r="H130" s="108" t="str">
        <f>IFERROR(IF(Loan_Not_Paid*Values_Entered,Ending_Balance,""), "")</f>
        <v/>
      </c>
    </row>
    <row r="131" spans="2:8" x14ac:dyDescent="0.35">
      <c r="B131" s="92" t="str">
        <f>IFERROR(IF(Loan_Not_Paid*Values_Entered,Payment_Number,""), "")</f>
        <v/>
      </c>
      <c r="C131" s="91" t="str">
        <f>IFERROR(IF(Loan_Not_Paid*Values_Entered,Payment_Date,""), "")</f>
        <v/>
      </c>
      <c r="D131" s="108" t="str">
        <f>IFERROR(IF(Loan_Not_Paid*Values_Entered,Beginning_Balance,""), "")</f>
        <v/>
      </c>
      <c r="E131" s="108" t="str">
        <f>IFERROR(IF(Loan_Not_Paid*Values_Entered,Monthly_Payment,""), "")</f>
        <v/>
      </c>
      <c r="F131" s="108" t="str">
        <f>IFERROR(IF(Loan_Not_Paid*Values_Entered,Principal,""), "")</f>
        <v/>
      </c>
      <c r="G131" s="108" t="str">
        <f>IFERROR(IF(Loan_Not_Paid*Values_Entered,Interest,""), "")</f>
        <v/>
      </c>
      <c r="H131" s="108" t="str">
        <f>IFERROR(IF(Loan_Not_Paid*Values_Entered,Ending_Balance,""), "")</f>
        <v/>
      </c>
    </row>
    <row r="132" spans="2:8" x14ac:dyDescent="0.35">
      <c r="B132" s="92" t="str">
        <f>IFERROR(IF(Loan_Not_Paid*Values_Entered,Payment_Number,""), "")</f>
        <v/>
      </c>
      <c r="C132" s="91" t="str">
        <f>IFERROR(IF(Loan_Not_Paid*Values_Entered,Payment_Date,""), "")</f>
        <v/>
      </c>
      <c r="D132" s="108" t="str">
        <f>IFERROR(IF(Loan_Not_Paid*Values_Entered,Beginning_Balance,""), "")</f>
        <v/>
      </c>
      <c r="E132" s="108" t="str">
        <f>IFERROR(IF(Loan_Not_Paid*Values_Entered,Monthly_Payment,""), "")</f>
        <v/>
      </c>
      <c r="F132" s="108" t="str">
        <f>IFERROR(IF(Loan_Not_Paid*Values_Entered,Principal,""), "")</f>
        <v/>
      </c>
      <c r="G132" s="108" t="str">
        <f>IFERROR(IF(Loan_Not_Paid*Values_Entered,Interest,""), "")</f>
        <v/>
      </c>
      <c r="H132" s="108" t="str">
        <f>IFERROR(IF(Loan_Not_Paid*Values_Entered,Ending_Balance,""), "")</f>
        <v/>
      </c>
    </row>
    <row r="133" spans="2:8" x14ac:dyDescent="0.35">
      <c r="B133" s="92" t="str">
        <f>IFERROR(IF(Loan_Not_Paid*Values_Entered,Payment_Number,""), "")</f>
        <v/>
      </c>
      <c r="C133" s="91" t="str">
        <f>IFERROR(IF(Loan_Not_Paid*Values_Entered,Payment_Date,""), "")</f>
        <v/>
      </c>
      <c r="D133" s="108" t="str">
        <f>IFERROR(IF(Loan_Not_Paid*Values_Entered,Beginning_Balance,""), "")</f>
        <v/>
      </c>
      <c r="E133" s="108" t="str">
        <f>IFERROR(IF(Loan_Not_Paid*Values_Entered,Monthly_Payment,""), "")</f>
        <v/>
      </c>
      <c r="F133" s="108" t="str">
        <f>IFERROR(IF(Loan_Not_Paid*Values_Entered,Principal,""), "")</f>
        <v/>
      </c>
      <c r="G133" s="108" t="str">
        <f>IFERROR(IF(Loan_Not_Paid*Values_Entered,Interest,""), "")</f>
        <v/>
      </c>
      <c r="H133" s="108" t="str">
        <f>IFERROR(IF(Loan_Not_Paid*Values_Entered,Ending_Balance,""), "")</f>
        <v/>
      </c>
    </row>
    <row r="134" spans="2:8" x14ac:dyDescent="0.35">
      <c r="B134" s="92" t="str">
        <f>IFERROR(IF(Loan_Not_Paid*Values_Entered,Payment_Number,""), "")</f>
        <v/>
      </c>
      <c r="C134" s="91" t="str">
        <f>IFERROR(IF(Loan_Not_Paid*Values_Entered,Payment_Date,""), "")</f>
        <v/>
      </c>
      <c r="D134" s="108" t="str">
        <f>IFERROR(IF(Loan_Not_Paid*Values_Entered,Beginning_Balance,""), "")</f>
        <v/>
      </c>
      <c r="E134" s="108" t="str">
        <f>IFERROR(IF(Loan_Not_Paid*Values_Entered,Monthly_Payment,""), "")</f>
        <v/>
      </c>
      <c r="F134" s="108" t="str">
        <f>IFERROR(IF(Loan_Not_Paid*Values_Entered,Principal,""), "")</f>
        <v/>
      </c>
      <c r="G134" s="108" t="str">
        <f>IFERROR(IF(Loan_Not_Paid*Values_Entered,Interest,""), "")</f>
        <v/>
      </c>
      <c r="H134" s="108" t="str">
        <f>IFERROR(IF(Loan_Not_Paid*Values_Entered,Ending_Balance,""), "")</f>
        <v/>
      </c>
    </row>
    <row r="135" spans="2:8" x14ac:dyDescent="0.35">
      <c r="B135" s="92" t="str">
        <f>IFERROR(IF(Loan_Not_Paid*Values_Entered,Payment_Number,""), "")</f>
        <v/>
      </c>
      <c r="C135" s="91" t="str">
        <f>IFERROR(IF(Loan_Not_Paid*Values_Entered,Payment_Date,""), "")</f>
        <v/>
      </c>
      <c r="D135" s="108" t="str">
        <f>IFERROR(IF(Loan_Not_Paid*Values_Entered,Beginning_Balance,""), "")</f>
        <v/>
      </c>
      <c r="E135" s="108" t="str">
        <f>IFERROR(IF(Loan_Not_Paid*Values_Entered,Monthly_Payment,""), "")</f>
        <v/>
      </c>
      <c r="F135" s="108" t="str">
        <f>IFERROR(IF(Loan_Not_Paid*Values_Entered,Principal,""), "")</f>
        <v/>
      </c>
      <c r="G135" s="108" t="str">
        <f>IFERROR(IF(Loan_Not_Paid*Values_Entered,Interest,""), "")</f>
        <v/>
      </c>
      <c r="H135" s="108" t="str">
        <f>IFERROR(IF(Loan_Not_Paid*Values_Entered,Ending_Balance,""), "")</f>
        <v/>
      </c>
    </row>
    <row r="136" spans="2:8" x14ac:dyDescent="0.35">
      <c r="B136" s="92" t="str">
        <f>IFERROR(IF(Loan_Not_Paid*Values_Entered,Payment_Number,""), "")</f>
        <v/>
      </c>
      <c r="C136" s="91" t="str">
        <f>IFERROR(IF(Loan_Not_Paid*Values_Entered,Payment_Date,""), "")</f>
        <v/>
      </c>
      <c r="D136" s="108" t="str">
        <f>IFERROR(IF(Loan_Not_Paid*Values_Entered,Beginning_Balance,""), "")</f>
        <v/>
      </c>
      <c r="E136" s="108" t="str">
        <f>IFERROR(IF(Loan_Not_Paid*Values_Entered,Monthly_Payment,""), "")</f>
        <v/>
      </c>
      <c r="F136" s="108" t="str">
        <f>IFERROR(IF(Loan_Not_Paid*Values_Entered,Principal,""), "")</f>
        <v/>
      </c>
      <c r="G136" s="108" t="str">
        <f>IFERROR(IF(Loan_Not_Paid*Values_Entered,Interest,""), "")</f>
        <v/>
      </c>
      <c r="H136" s="108" t="str">
        <f>IFERROR(IF(Loan_Not_Paid*Values_Entered,Ending_Balance,""), "")</f>
        <v/>
      </c>
    </row>
    <row r="137" spans="2:8" x14ac:dyDescent="0.35">
      <c r="B137" s="92" t="str">
        <f>IFERROR(IF(Loan_Not_Paid*Values_Entered,Payment_Number,""), "")</f>
        <v/>
      </c>
      <c r="C137" s="91" t="str">
        <f>IFERROR(IF(Loan_Not_Paid*Values_Entered,Payment_Date,""), "")</f>
        <v/>
      </c>
      <c r="D137" s="108" t="str">
        <f>IFERROR(IF(Loan_Not_Paid*Values_Entered,Beginning_Balance,""), "")</f>
        <v/>
      </c>
      <c r="E137" s="108" t="str">
        <f>IFERROR(IF(Loan_Not_Paid*Values_Entered,Monthly_Payment,""), "")</f>
        <v/>
      </c>
      <c r="F137" s="108" t="str">
        <f>IFERROR(IF(Loan_Not_Paid*Values_Entered,Principal,""), "")</f>
        <v/>
      </c>
      <c r="G137" s="108" t="str">
        <f>IFERROR(IF(Loan_Not_Paid*Values_Entered,Interest,""), "")</f>
        <v/>
      </c>
      <c r="H137" s="108" t="str">
        <f>IFERROR(IF(Loan_Not_Paid*Values_Entered,Ending_Balance,""), "")</f>
        <v/>
      </c>
    </row>
    <row r="138" spans="2:8" x14ac:dyDescent="0.35">
      <c r="B138" s="92" t="str">
        <f>IFERROR(IF(Loan_Not_Paid*Values_Entered,Payment_Number,""), "")</f>
        <v/>
      </c>
      <c r="C138" s="91" t="str">
        <f>IFERROR(IF(Loan_Not_Paid*Values_Entered,Payment_Date,""), "")</f>
        <v/>
      </c>
      <c r="D138" s="108" t="str">
        <f>IFERROR(IF(Loan_Not_Paid*Values_Entered,Beginning_Balance,""), "")</f>
        <v/>
      </c>
      <c r="E138" s="108" t="str">
        <f>IFERROR(IF(Loan_Not_Paid*Values_Entered,Monthly_Payment,""), "")</f>
        <v/>
      </c>
      <c r="F138" s="108" t="str">
        <f>IFERROR(IF(Loan_Not_Paid*Values_Entered,Principal,""), "")</f>
        <v/>
      </c>
      <c r="G138" s="108" t="str">
        <f>IFERROR(IF(Loan_Not_Paid*Values_Entered,Interest,""), "")</f>
        <v/>
      </c>
      <c r="H138" s="108" t="str">
        <f>IFERROR(IF(Loan_Not_Paid*Values_Entered,Ending_Balance,""), "")</f>
        <v/>
      </c>
    </row>
    <row r="139" spans="2:8" x14ac:dyDescent="0.35">
      <c r="B139" s="92" t="str">
        <f>IFERROR(IF(Loan_Not_Paid*Values_Entered,Payment_Number,""), "")</f>
        <v/>
      </c>
      <c r="C139" s="91" t="str">
        <f>IFERROR(IF(Loan_Not_Paid*Values_Entered,Payment_Date,""), "")</f>
        <v/>
      </c>
      <c r="D139" s="108" t="str">
        <f>IFERROR(IF(Loan_Not_Paid*Values_Entered,Beginning_Balance,""), "")</f>
        <v/>
      </c>
      <c r="E139" s="108" t="str">
        <f>IFERROR(IF(Loan_Not_Paid*Values_Entered,Monthly_Payment,""), "")</f>
        <v/>
      </c>
      <c r="F139" s="108" t="str">
        <f>IFERROR(IF(Loan_Not_Paid*Values_Entered,Principal,""), "")</f>
        <v/>
      </c>
      <c r="G139" s="108" t="str">
        <f>IFERROR(IF(Loan_Not_Paid*Values_Entered,Interest,""), "")</f>
        <v/>
      </c>
      <c r="H139" s="108" t="str">
        <f>IFERROR(IF(Loan_Not_Paid*Values_Entered,Ending_Balance,""), "")</f>
        <v/>
      </c>
    </row>
    <row r="140" spans="2:8" x14ac:dyDescent="0.35">
      <c r="B140" s="92" t="str">
        <f>IFERROR(IF(Loan_Not_Paid*Values_Entered,Payment_Number,""), "")</f>
        <v/>
      </c>
      <c r="C140" s="91" t="str">
        <f>IFERROR(IF(Loan_Not_Paid*Values_Entered,Payment_Date,""), "")</f>
        <v/>
      </c>
      <c r="D140" s="108" t="str">
        <f>IFERROR(IF(Loan_Not_Paid*Values_Entered,Beginning_Balance,""), "")</f>
        <v/>
      </c>
      <c r="E140" s="108" t="str">
        <f>IFERROR(IF(Loan_Not_Paid*Values_Entered,Monthly_Payment,""), "")</f>
        <v/>
      </c>
      <c r="F140" s="108" t="str">
        <f>IFERROR(IF(Loan_Not_Paid*Values_Entered,Principal,""), "")</f>
        <v/>
      </c>
      <c r="G140" s="108" t="str">
        <f>IFERROR(IF(Loan_Not_Paid*Values_Entered,Interest,""), "")</f>
        <v/>
      </c>
      <c r="H140" s="108" t="str">
        <f>IFERROR(IF(Loan_Not_Paid*Values_Entered,Ending_Balance,""), "")</f>
        <v/>
      </c>
    </row>
    <row r="141" spans="2:8" x14ac:dyDescent="0.35">
      <c r="B141" s="92" t="str">
        <f>IFERROR(IF(Loan_Not_Paid*Values_Entered,Payment_Number,""), "")</f>
        <v/>
      </c>
      <c r="C141" s="91" t="str">
        <f>IFERROR(IF(Loan_Not_Paid*Values_Entered,Payment_Date,""), "")</f>
        <v/>
      </c>
      <c r="D141" s="108" t="str">
        <f>IFERROR(IF(Loan_Not_Paid*Values_Entered,Beginning_Balance,""), "")</f>
        <v/>
      </c>
      <c r="E141" s="108" t="str">
        <f>IFERROR(IF(Loan_Not_Paid*Values_Entered,Monthly_Payment,""), "")</f>
        <v/>
      </c>
      <c r="F141" s="108" t="str">
        <f>IFERROR(IF(Loan_Not_Paid*Values_Entered,Principal,""), "")</f>
        <v/>
      </c>
      <c r="G141" s="108" t="str">
        <f>IFERROR(IF(Loan_Not_Paid*Values_Entered,Interest,""), "")</f>
        <v/>
      </c>
      <c r="H141" s="108" t="str">
        <f>IFERROR(IF(Loan_Not_Paid*Values_Entered,Ending_Balance,""), "")</f>
        <v/>
      </c>
    </row>
    <row r="142" spans="2:8" x14ac:dyDescent="0.35">
      <c r="B142" s="92" t="str">
        <f>IFERROR(IF(Loan_Not_Paid*Values_Entered,Payment_Number,""), "")</f>
        <v/>
      </c>
      <c r="C142" s="91" t="str">
        <f>IFERROR(IF(Loan_Not_Paid*Values_Entered,Payment_Date,""), "")</f>
        <v/>
      </c>
      <c r="D142" s="108" t="str">
        <f>IFERROR(IF(Loan_Not_Paid*Values_Entered,Beginning_Balance,""), "")</f>
        <v/>
      </c>
      <c r="E142" s="108" t="str">
        <f>IFERROR(IF(Loan_Not_Paid*Values_Entered,Monthly_Payment,""), "")</f>
        <v/>
      </c>
      <c r="F142" s="108" t="str">
        <f>IFERROR(IF(Loan_Not_Paid*Values_Entered,Principal,""), "")</f>
        <v/>
      </c>
      <c r="G142" s="108" t="str">
        <f>IFERROR(IF(Loan_Not_Paid*Values_Entered,Interest,""), "")</f>
        <v/>
      </c>
      <c r="H142" s="108" t="str">
        <f>IFERROR(IF(Loan_Not_Paid*Values_Entered,Ending_Balance,""), "")</f>
        <v/>
      </c>
    </row>
    <row r="143" spans="2:8" x14ac:dyDescent="0.35">
      <c r="B143" s="92" t="str">
        <f>IFERROR(IF(Loan_Not_Paid*Values_Entered,Payment_Number,""), "")</f>
        <v/>
      </c>
      <c r="C143" s="91" t="str">
        <f>IFERROR(IF(Loan_Not_Paid*Values_Entered,Payment_Date,""), "")</f>
        <v/>
      </c>
      <c r="D143" s="108" t="str">
        <f>IFERROR(IF(Loan_Not_Paid*Values_Entered,Beginning_Balance,""), "")</f>
        <v/>
      </c>
      <c r="E143" s="108" t="str">
        <f>IFERROR(IF(Loan_Not_Paid*Values_Entered,Monthly_Payment,""), "")</f>
        <v/>
      </c>
      <c r="F143" s="108" t="str">
        <f>IFERROR(IF(Loan_Not_Paid*Values_Entered,Principal,""), "")</f>
        <v/>
      </c>
      <c r="G143" s="108" t="str">
        <f>IFERROR(IF(Loan_Not_Paid*Values_Entered,Interest,""), "")</f>
        <v/>
      </c>
      <c r="H143" s="108" t="str">
        <f>IFERROR(IF(Loan_Not_Paid*Values_Entered,Ending_Balance,""), "")</f>
        <v/>
      </c>
    </row>
    <row r="144" spans="2:8" x14ac:dyDescent="0.35">
      <c r="B144" s="92" t="str">
        <f>IFERROR(IF(Loan_Not_Paid*Values_Entered,Payment_Number,""), "")</f>
        <v/>
      </c>
      <c r="C144" s="91" t="str">
        <f>IFERROR(IF(Loan_Not_Paid*Values_Entered,Payment_Date,""), "")</f>
        <v/>
      </c>
      <c r="D144" s="108" t="str">
        <f>IFERROR(IF(Loan_Not_Paid*Values_Entered,Beginning_Balance,""), "")</f>
        <v/>
      </c>
      <c r="E144" s="108" t="str">
        <f>IFERROR(IF(Loan_Not_Paid*Values_Entered,Monthly_Payment,""), "")</f>
        <v/>
      </c>
      <c r="F144" s="108" t="str">
        <f>IFERROR(IF(Loan_Not_Paid*Values_Entered,Principal,""), "")</f>
        <v/>
      </c>
      <c r="G144" s="108" t="str">
        <f>IFERROR(IF(Loan_Not_Paid*Values_Entered,Interest,""), "")</f>
        <v/>
      </c>
      <c r="H144" s="108" t="str">
        <f>IFERROR(IF(Loan_Not_Paid*Values_Entered,Ending_Balance,""), "")</f>
        <v/>
      </c>
    </row>
    <row r="145" spans="2:8" x14ac:dyDescent="0.35">
      <c r="B145" s="92" t="str">
        <f>IFERROR(IF(Loan_Not_Paid*Values_Entered,Payment_Number,""), "")</f>
        <v/>
      </c>
      <c r="C145" s="91" t="str">
        <f>IFERROR(IF(Loan_Not_Paid*Values_Entered,Payment_Date,""), "")</f>
        <v/>
      </c>
      <c r="D145" s="108" t="str">
        <f>IFERROR(IF(Loan_Not_Paid*Values_Entered,Beginning_Balance,""), "")</f>
        <v/>
      </c>
      <c r="E145" s="108" t="str">
        <f>IFERROR(IF(Loan_Not_Paid*Values_Entered,Monthly_Payment,""), "")</f>
        <v/>
      </c>
      <c r="F145" s="108" t="str">
        <f>IFERROR(IF(Loan_Not_Paid*Values_Entered,Principal,""), "")</f>
        <v/>
      </c>
      <c r="G145" s="108" t="str">
        <f>IFERROR(IF(Loan_Not_Paid*Values_Entered,Interest,""), "")</f>
        <v/>
      </c>
      <c r="H145" s="108" t="str">
        <f>IFERROR(IF(Loan_Not_Paid*Values_Entered,Ending_Balance,""), "")</f>
        <v/>
      </c>
    </row>
    <row r="146" spans="2:8" x14ac:dyDescent="0.35">
      <c r="B146" s="92" t="str">
        <f>IFERROR(IF(Loan_Not_Paid*Values_Entered,Payment_Number,""), "")</f>
        <v/>
      </c>
      <c r="C146" s="91" t="str">
        <f>IFERROR(IF(Loan_Not_Paid*Values_Entered,Payment_Date,""), "")</f>
        <v/>
      </c>
      <c r="D146" s="108" t="str">
        <f>IFERROR(IF(Loan_Not_Paid*Values_Entered,Beginning_Balance,""), "")</f>
        <v/>
      </c>
      <c r="E146" s="108" t="str">
        <f>IFERROR(IF(Loan_Not_Paid*Values_Entered,Monthly_Payment,""), "")</f>
        <v/>
      </c>
      <c r="F146" s="108" t="str">
        <f>IFERROR(IF(Loan_Not_Paid*Values_Entered,Principal,""), "")</f>
        <v/>
      </c>
      <c r="G146" s="108" t="str">
        <f>IFERROR(IF(Loan_Not_Paid*Values_Entered,Interest,""), "")</f>
        <v/>
      </c>
      <c r="H146" s="108" t="str">
        <f>IFERROR(IF(Loan_Not_Paid*Values_Entered,Ending_Balance,""), "")</f>
        <v/>
      </c>
    </row>
    <row r="147" spans="2:8" x14ac:dyDescent="0.35">
      <c r="B147" s="92" t="str">
        <f>IFERROR(IF(Loan_Not_Paid*Values_Entered,Payment_Number,""), "")</f>
        <v/>
      </c>
      <c r="C147" s="91" t="str">
        <f>IFERROR(IF(Loan_Not_Paid*Values_Entered,Payment_Date,""), "")</f>
        <v/>
      </c>
      <c r="D147" s="108" t="str">
        <f>IFERROR(IF(Loan_Not_Paid*Values_Entered,Beginning_Balance,""), "")</f>
        <v/>
      </c>
      <c r="E147" s="108" t="str">
        <f>IFERROR(IF(Loan_Not_Paid*Values_Entered,Monthly_Payment,""), "")</f>
        <v/>
      </c>
      <c r="F147" s="108" t="str">
        <f>IFERROR(IF(Loan_Not_Paid*Values_Entered,Principal,""), "")</f>
        <v/>
      </c>
      <c r="G147" s="108" t="str">
        <f>IFERROR(IF(Loan_Not_Paid*Values_Entered,Interest,""), "")</f>
        <v/>
      </c>
      <c r="H147" s="108" t="str">
        <f>IFERROR(IF(Loan_Not_Paid*Values_Entered,Ending_Balance,""), "")</f>
        <v/>
      </c>
    </row>
    <row r="148" spans="2:8" x14ac:dyDescent="0.35">
      <c r="B148" s="92" t="str">
        <f>IFERROR(IF(Loan_Not_Paid*Values_Entered,Payment_Number,""), "")</f>
        <v/>
      </c>
      <c r="C148" s="91" t="str">
        <f>IFERROR(IF(Loan_Not_Paid*Values_Entered,Payment_Date,""), "")</f>
        <v/>
      </c>
      <c r="D148" s="108" t="str">
        <f>IFERROR(IF(Loan_Not_Paid*Values_Entered,Beginning_Balance,""), "")</f>
        <v/>
      </c>
      <c r="E148" s="108" t="str">
        <f>IFERROR(IF(Loan_Not_Paid*Values_Entered,Monthly_Payment,""), "")</f>
        <v/>
      </c>
      <c r="F148" s="108" t="str">
        <f>IFERROR(IF(Loan_Not_Paid*Values_Entered,Principal,""), "")</f>
        <v/>
      </c>
      <c r="G148" s="108" t="str">
        <f>IFERROR(IF(Loan_Not_Paid*Values_Entered,Interest,""), "")</f>
        <v/>
      </c>
      <c r="H148" s="108" t="str">
        <f>IFERROR(IF(Loan_Not_Paid*Values_Entered,Ending_Balance,""), "")</f>
        <v/>
      </c>
    </row>
    <row r="149" spans="2:8" x14ac:dyDescent="0.35">
      <c r="B149" s="92" t="str">
        <f>IFERROR(IF(Loan_Not_Paid*Values_Entered,Payment_Number,""), "")</f>
        <v/>
      </c>
      <c r="C149" s="91" t="str">
        <f>IFERROR(IF(Loan_Not_Paid*Values_Entered,Payment_Date,""), "")</f>
        <v/>
      </c>
      <c r="D149" s="108" t="str">
        <f>IFERROR(IF(Loan_Not_Paid*Values_Entered,Beginning_Balance,""), "")</f>
        <v/>
      </c>
      <c r="E149" s="108" t="str">
        <f>IFERROR(IF(Loan_Not_Paid*Values_Entered,Monthly_Payment,""), "")</f>
        <v/>
      </c>
      <c r="F149" s="108" t="str">
        <f>IFERROR(IF(Loan_Not_Paid*Values_Entered,Principal,""), "")</f>
        <v/>
      </c>
      <c r="G149" s="108" t="str">
        <f>IFERROR(IF(Loan_Not_Paid*Values_Entered,Interest,""), "")</f>
        <v/>
      </c>
      <c r="H149" s="108" t="str">
        <f>IFERROR(IF(Loan_Not_Paid*Values_Entered,Ending_Balance,""), "")</f>
        <v/>
      </c>
    </row>
    <row r="150" spans="2:8" x14ac:dyDescent="0.35">
      <c r="B150" s="92" t="str">
        <f>IFERROR(IF(Loan_Not_Paid*Values_Entered,Payment_Number,""), "")</f>
        <v/>
      </c>
      <c r="C150" s="91" t="str">
        <f>IFERROR(IF(Loan_Not_Paid*Values_Entered,Payment_Date,""), "")</f>
        <v/>
      </c>
      <c r="D150" s="108" t="str">
        <f>IFERROR(IF(Loan_Not_Paid*Values_Entered,Beginning_Balance,""), "")</f>
        <v/>
      </c>
      <c r="E150" s="108" t="str">
        <f>IFERROR(IF(Loan_Not_Paid*Values_Entered,Monthly_Payment,""), "")</f>
        <v/>
      </c>
      <c r="F150" s="108" t="str">
        <f>IFERROR(IF(Loan_Not_Paid*Values_Entered,Principal,""), "")</f>
        <v/>
      </c>
      <c r="G150" s="108" t="str">
        <f>IFERROR(IF(Loan_Not_Paid*Values_Entered,Interest,""), "")</f>
        <v/>
      </c>
      <c r="H150" s="108" t="str">
        <f>IFERROR(IF(Loan_Not_Paid*Values_Entered,Ending_Balance,""), "")</f>
        <v/>
      </c>
    </row>
    <row r="151" spans="2:8" x14ac:dyDescent="0.35">
      <c r="B151" s="92" t="str">
        <f>IFERROR(IF(Loan_Not_Paid*Values_Entered,Payment_Number,""), "")</f>
        <v/>
      </c>
      <c r="C151" s="91" t="str">
        <f>IFERROR(IF(Loan_Not_Paid*Values_Entered,Payment_Date,""), "")</f>
        <v/>
      </c>
      <c r="D151" s="108" t="str">
        <f>IFERROR(IF(Loan_Not_Paid*Values_Entered,Beginning_Balance,""), "")</f>
        <v/>
      </c>
      <c r="E151" s="108" t="str">
        <f>IFERROR(IF(Loan_Not_Paid*Values_Entered,Monthly_Payment,""), "")</f>
        <v/>
      </c>
      <c r="F151" s="108" t="str">
        <f>IFERROR(IF(Loan_Not_Paid*Values_Entered,Principal,""), "")</f>
        <v/>
      </c>
      <c r="G151" s="108" t="str">
        <f>IFERROR(IF(Loan_Not_Paid*Values_Entered,Interest,""), "")</f>
        <v/>
      </c>
      <c r="H151" s="108" t="str">
        <f>IFERROR(IF(Loan_Not_Paid*Values_Entered,Ending_Balance,""), "")</f>
        <v/>
      </c>
    </row>
    <row r="152" spans="2:8" x14ac:dyDescent="0.35">
      <c r="B152" s="92" t="str">
        <f>IFERROR(IF(Loan_Not_Paid*Values_Entered,Payment_Number,""), "")</f>
        <v/>
      </c>
      <c r="C152" s="91" t="str">
        <f>IFERROR(IF(Loan_Not_Paid*Values_Entered,Payment_Date,""), "")</f>
        <v/>
      </c>
      <c r="D152" s="108" t="str">
        <f>IFERROR(IF(Loan_Not_Paid*Values_Entered,Beginning_Balance,""), "")</f>
        <v/>
      </c>
      <c r="E152" s="108" t="str">
        <f>IFERROR(IF(Loan_Not_Paid*Values_Entered,Monthly_Payment,""), "")</f>
        <v/>
      </c>
      <c r="F152" s="108" t="str">
        <f>IFERROR(IF(Loan_Not_Paid*Values_Entered,Principal,""), "")</f>
        <v/>
      </c>
      <c r="G152" s="108" t="str">
        <f>IFERROR(IF(Loan_Not_Paid*Values_Entered,Interest,""), "")</f>
        <v/>
      </c>
      <c r="H152" s="108" t="str">
        <f>IFERROR(IF(Loan_Not_Paid*Values_Entered,Ending_Balance,""), "")</f>
        <v/>
      </c>
    </row>
    <row r="153" spans="2:8" x14ac:dyDescent="0.35">
      <c r="B153" s="92" t="str">
        <f>IFERROR(IF(Loan_Not_Paid*Values_Entered,Payment_Number,""), "")</f>
        <v/>
      </c>
      <c r="C153" s="91" t="str">
        <f>IFERROR(IF(Loan_Not_Paid*Values_Entered,Payment_Date,""), "")</f>
        <v/>
      </c>
      <c r="D153" s="108" t="str">
        <f>IFERROR(IF(Loan_Not_Paid*Values_Entered,Beginning_Balance,""), "")</f>
        <v/>
      </c>
      <c r="E153" s="108" t="str">
        <f>IFERROR(IF(Loan_Not_Paid*Values_Entered,Monthly_Payment,""), "")</f>
        <v/>
      </c>
      <c r="F153" s="108" t="str">
        <f>IFERROR(IF(Loan_Not_Paid*Values_Entered,Principal,""), "")</f>
        <v/>
      </c>
      <c r="G153" s="108" t="str">
        <f>IFERROR(IF(Loan_Not_Paid*Values_Entered,Interest,""), "")</f>
        <v/>
      </c>
      <c r="H153" s="108" t="str">
        <f>IFERROR(IF(Loan_Not_Paid*Values_Entered,Ending_Balance,""), "")</f>
        <v/>
      </c>
    </row>
    <row r="154" spans="2:8" x14ac:dyDescent="0.35">
      <c r="B154" s="92" t="str">
        <f>IFERROR(IF(Loan_Not_Paid*Values_Entered,Payment_Number,""), "")</f>
        <v/>
      </c>
      <c r="C154" s="91" t="str">
        <f>IFERROR(IF(Loan_Not_Paid*Values_Entered,Payment_Date,""), "")</f>
        <v/>
      </c>
      <c r="D154" s="108" t="str">
        <f>IFERROR(IF(Loan_Not_Paid*Values_Entered,Beginning_Balance,""), "")</f>
        <v/>
      </c>
      <c r="E154" s="108" t="str">
        <f>IFERROR(IF(Loan_Not_Paid*Values_Entered,Monthly_Payment,""), "")</f>
        <v/>
      </c>
      <c r="F154" s="108" t="str">
        <f>IFERROR(IF(Loan_Not_Paid*Values_Entered,Principal,""), "")</f>
        <v/>
      </c>
      <c r="G154" s="108" t="str">
        <f>IFERROR(IF(Loan_Not_Paid*Values_Entered,Interest,""), "")</f>
        <v/>
      </c>
      <c r="H154" s="108" t="str">
        <f>IFERROR(IF(Loan_Not_Paid*Values_Entered,Ending_Balance,""), "")</f>
        <v/>
      </c>
    </row>
    <row r="155" spans="2:8" x14ac:dyDescent="0.35">
      <c r="B155" s="92" t="str">
        <f>IFERROR(IF(Loan_Not_Paid*Values_Entered,Payment_Number,""), "")</f>
        <v/>
      </c>
      <c r="C155" s="91" t="str">
        <f>IFERROR(IF(Loan_Not_Paid*Values_Entered,Payment_Date,""), "")</f>
        <v/>
      </c>
      <c r="D155" s="108" t="str">
        <f>IFERROR(IF(Loan_Not_Paid*Values_Entered,Beginning_Balance,""), "")</f>
        <v/>
      </c>
      <c r="E155" s="108" t="str">
        <f>IFERROR(IF(Loan_Not_Paid*Values_Entered,Monthly_Payment,""), "")</f>
        <v/>
      </c>
      <c r="F155" s="108" t="str">
        <f>IFERROR(IF(Loan_Not_Paid*Values_Entered,Principal,""), "")</f>
        <v/>
      </c>
      <c r="G155" s="108" t="str">
        <f>IFERROR(IF(Loan_Not_Paid*Values_Entered,Interest,""), "")</f>
        <v/>
      </c>
      <c r="H155" s="108" t="str">
        <f>IFERROR(IF(Loan_Not_Paid*Values_Entered,Ending_Balance,""), "")</f>
        <v/>
      </c>
    </row>
    <row r="156" spans="2:8" x14ac:dyDescent="0.35">
      <c r="B156" s="92" t="str">
        <f>IFERROR(IF(Loan_Not_Paid*Values_Entered,Payment_Number,""), "")</f>
        <v/>
      </c>
      <c r="C156" s="91" t="str">
        <f>IFERROR(IF(Loan_Not_Paid*Values_Entered,Payment_Date,""), "")</f>
        <v/>
      </c>
      <c r="D156" s="108" t="str">
        <f>IFERROR(IF(Loan_Not_Paid*Values_Entered,Beginning_Balance,""), "")</f>
        <v/>
      </c>
      <c r="E156" s="108" t="str">
        <f>IFERROR(IF(Loan_Not_Paid*Values_Entered,Monthly_Payment,""), "")</f>
        <v/>
      </c>
      <c r="F156" s="108" t="str">
        <f>IFERROR(IF(Loan_Not_Paid*Values_Entered,Principal,""), "")</f>
        <v/>
      </c>
      <c r="G156" s="108" t="str">
        <f>IFERROR(IF(Loan_Not_Paid*Values_Entered,Interest,""), "")</f>
        <v/>
      </c>
      <c r="H156" s="108" t="str">
        <f>IFERROR(IF(Loan_Not_Paid*Values_Entered,Ending_Balance,""), "")</f>
        <v/>
      </c>
    </row>
    <row r="157" spans="2:8" x14ac:dyDescent="0.35">
      <c r="B157" s="92" t="str">
        <f>IFERROR(IF(Loan_Not_Paid*Values_Entered,Payment_Number,""), "")</f>
        <v/>
      </c>
      <c r="C157" s="91" t="str">
        <f>IFERROR(IF(Loan_Not_Paid*Values_Entered,Payment_Date,""), "")</f>
        <v/>
      </c>
      <c r="D157" s="108" t="str">
        <f>IFERROR(IF(Loan_Not_Paid*Values_Entered,Beginning_Balance,""), "")</f>
        <v/>
      </c>
      <c r="E157" s="108" t="str">
        <f>IFERROR(IF(Loan_Not_Paid*Values_Entered,Monthly_Payment,""), "")</f>
        <v/>
      </c>
      <c r="F157" s="108" t="str">
        <f>IFERROR(IF(Loan_Not_Paid*Values_Entered,Principal,""), "")</f>
        <v/>
      </c>
      <c r="G157" s="108" t="str">
        <f>IFERROR(IF(Loan_Not_Paid*Values_Entered,Interest,""), "")</f>
        <v/>
      </c>
      <c r="H157" s="108" t="str">
        <f>IFERROR(IF(Loan_Not_Paid*Values_Entered,Ending_Balance,""), "")</f>
        <v/>
      </c>
    </row>
    <row r="158" spans="2:8" x14ac:dyDescent="0.35">
      <c r="B158" s="92" t="str">
        <f>IFERROR(IF(Loan_Not_Paid*Values_Entered,Payment_Number,""), "")</f>
        <v/>
      </c>
      <c r="C158" s="91" t="str">
        <f>IFERROR(IF(Loan_Not_Paid*Values_Entered,Payment_Date,""), "")</f>
        <v/>
      </c>
      <c r="D158" s="108" t="str">
        <f>IFERROR(IF(Loan_Not_Paid*Values_Entered,Beginning_Balance,""), "")</f>
        <v/>
      </c>
      <c r="E158" s="108" t="str">
        <f>IFERROR(IF(Loan_Not_Paid*Values_Entered,Monthly_Payment,""), "")</f>
        <v/>
      </c>
      <c r="F158" s="108" t="str">
        <f>IFERROR(IF(Loan_Not_Paid*Values_Entered,Principal,""), "")</f>
        <v/>
      </c>
      <c r="G158" s="108" t="str">
        <f>IFERROR(IF(Loan_Not_Paid*Values_Entered,Interest,""), "")</f>
        <v/>
      </c>
      <c r="H158" s="108" t="str">
        <f>IFERROR(IF(Loan_Not_Paid*Values_Entered,Ending_Balance,""), "")</f>
        <v/>
      </c>
    </row>
    <row r="159" spans="2:8" x14ac:dyDescent="0.35">
      <c r="B159" s="92" t="str">
        <f>IFERROR(IF(Loan_Not_Paid*Values_Entered,Payment_Number,""), "")</f>
        <v/>
      </c>
      <c r="C159" s="91" t="str">
        <f>IFERROR(IF(Loan_Not_Paid*Values_Entered,Payment_Date,""), "")</f>
        <v/>
      </c>
      <c r="D159" s="108" t="str">
        <f>IFERROR(IF(Loan_Not_Paid*Values_Entered,Beginning_Balance,""), "")</f>
        <v/>
      </c>
      <c r="E159" s="108" t="str">
        <f>IFERROR(IF(Loan_Not_Paid*Values_Entered,Monthly_Payment,""), "")</f>
        <v/>
      </c>
      <c r="F159" s="108" t="str">
        <f>IFERROR(IF(Loan_Not_Paid*Values_Entered,Principal,""), "")</f>
        <v/>
      </c>
      <c r="G159" s="108" t="str">
        <f>IFERROR(IF(Loan_Not_Paid*Values_Entered,Interest,""), "")</f>
        <v/>
      </c>
      <c r="H159" s="108" t="str">
        <f>IFERROR(IF(Loan_Not_Paid*Values_Entered,Ending_Balance,""), "")</f>
        <v/>
      </c>
    </row>
    <row r="160" spans="2:8" x14ac:dyDescent="0.35">
      <c r="B160" s="92" t="str">
        <f>IFERROR(IF(Loan_Not_Paid*Values_Entered,Payment_Number,""), "")</f>
        <v/>
      </c>
      <c r="C160" s="91" t="str">
        <f>IFERROR(IF(Loan_Not_Paid*Values_Entered,Payment_Date,""), "")</f>
        <v/>
      </c>
      <c r="D160" s="108" t="str">
        <f>IFERROR(IF(Loan_Not_Paid*Values_Entered,Beginning_Balance,""), "")</f>
        <v/>
      </c>
      <c r="E160" s="108" t="str">
        <f>IFERROR(IF(Loan_Not_Paid*Values_Entered,Monthly_Payment,""), "")</f>
        <v/>
      </c>
      <c r="F160" s="108" t="str">
        <f>IFERROR(IF(Loan_Not_Paid*Values_Entered,Principal,""), "")</f>
        <v/>
      </c>
      <c r="G160" s="108" t="str">
        <f>IFERROR(IF(Loan_Not_Paid*Values_Entered,Interest,""), "")</f>
        <v/>
      </c>
      <c r="H160" s="108" t="str">
        <f>IFERROR(IF(Loan_Not_Paid*Values_Entered,Ending_Balance,""), "")</f>
        <v/>
      </c>
    </row>
    <row r="161" spans="2:8" x14ac:dyDescent="0.35">
      <c r="B161" s="92" t="str">
        <f>IFERROR(IF(Loan_Not_Paid*Values_Entered,Payment_Number,""), "")</f>
        <v/>
      </c>
      <c r="C161" s="91" t="str">
        <f>IFERROR(IF(Loan_Not_Paid*Values_Entered,Payment_Date,""), "")</f>
        <v/>
      </c>
      <c r="D161" s="108" t="str">
        <f>IFERROR(IF(Loan_Not_Paid*Values_Entered,Beginning_Balance,""), "")</f>
        <v/>
      </c>
      <c r="E161" s="108" t="str">
        <f>IFERROR(IF(Loan_Not_Paid*Values_Entered,Monthly_Payment,""), "")</f>
        <v/>
      </c>
      <c r="F161" s="108" t="str">
        <f>IFERROR(IF(Loan_Not_Paid*Values_Entered,Principal,""), "")</f>
        <v/>
      </c>
      <c r="G161" s="108" t="str">
        <f>IFERROR(IF(Loan_Not_Paid*Values_Entered,Interest,""), "")</f>
        <v/>
      </c>
      <c r="H161" s="108" t="str">
        <f>IFERROR(IF(Loan_Not_Paid*Values_Entered,Ending_Balance,""), "")</f>
        <v/>
      </c>
    </row>
    <row r="162" spans="2:8" x14ac:dyDescent="0.35">
      <c r="B162" s="92" t="str">
        <f>IFERROR(IF(Loan_Not_Paid*Values_Entered,Payment_Number,""), "")</f>
        <v/>
      </c>
      <c r="C162" s="91" t="str">
        <f>IFERROR(IF(Loan_Not_Paid*Values_Entered,Payment_Date,""), "")</f>
        <v/>
      </c>
      <c r="D162" s="108" t="str">
        <f>IFERROR(IF(Loan_Not_Paid*Values_Entered,Beginning_Balance,""), "")</f>
        <v/>
      </c>
      <c r="E162" s="108" t="str">
        <f>IFERROR(IF(Loan_Not_Paid*Values_Entered,Monthly_Payment,""), "")</f>
        <v/>
      </c>
      <c r="F162" s="108" t="str">
        <f>IFERROR(IF(Loan_Not_Paid*Values_Entered,Principal,""), "")</f>
        <v/>
      </c>
      <c r="G162" s="108" t="str">
        <f>IFERROR(IF(Loan_Not_Paid*Values_Entered,Interest,""), "")</f>
        <v/>
      </c>
      <c r="H162" s="108" t="str">
        <f>IFERROR(IF(Loan_Not_Paid*Values_Entered,Ending_Balance,""), "")</f>
        <v/>
      </c>
    </row>
    <row r="163" spans="2:8" x14ac:dyDescent="0.35">
      <c r="B163" s="92" t="str">
        <f>IFERROR(IF(Loan_Not_Paid*Values_Entered,Payment_Number,""), "")</f>
        <v/>
      </c>
      <c r="C163" s="91" t="str">
        <f>IFERROR(IF(Loan_Not_Paid*Values_Entered,Payment_Date,""), "")</f>
        <v/>
      </c>
      <c r="D163" s="108" t="str">
        <f>IFERROR(IF(Loan_Not_Paid*Values_Entered,Beginning_Balance,""), "")</f>
        <v/>
      </c>
      <c r="E163" s="108" t="str">
        <f>IFERROR(IF(Loan_Not_Paid*Values_Entered,Monthly_Payment,""), "")</f>
        <v/>
      </c>
      <c r="F163" s="108" t="str">
        <f>IFERROR(IF(Loan_Not_Paid*Values_Entered,Principal,""), "")</f>
        <v/>
      </c>
      <c r="G163" s="108" t="str">
        <f>IFERROR(IF(Loan_Not_Paid*Values_Entered,Interest,""), "")</f>
        <v/>
      </c>
      <c r="H163" s="108" t="str">
        <f>IFERROR(IF(Loan_Not_Paid*Values_Entered,Ending_Balance,""), "")</f>
        <v/>
      </c>
    </row>
    <row r="164" spans="2:8" x14ac:dyDescent="0.35">
      <c r="B164" s="92" t="str">
        <f>IFERROR(IF(Loan_Not_Paid*Values_Entered,Payment_Number,""), "")</f>
        <v/>
      </c>
      <c r="C164" s="91" t="str">
        <f>IFERROR(IF(Loan_Not_Paid*Values_Entered,Payment_Date,""), "")</f>
        <v/>
      </c>
      <c r="D164" s="108" t="str">
        <f>IFERROR(IF(Loan_Not_Paid*Values_Entered,Beginning_Balance,""), "")</f>
        <v/>
      </c>
      <c r="E164" s="108" t="str">
        <f>IFERROR(IF(Loan_Not_Paid*Values_Entered,Monthly_Payment,""), "")</f>
        <v/>
      </c>
      <c r="F164" s="108" t="str">
        <f>IFERROR(IF(Loan_Not_Paid*Values_Entered,Principal,""), "")</f>
        <v/>
      </c>
      <c r="G164" s="108" t="str">
        <f>IFERROR(IF(Loan_Not_Paid*Values_Entered,Interest,""), "")</f>
        <v/>
      </c>
      <c r="H164" s="108" t="str">
        <f>IFERROR(IF(Loan_Not_Paid*Values_Entered,Ending_Balance,""), "")</f>
        <v/>
      </c>
    </row>
    <row r="165" spans="2:8" x14ac:dyDescent="0.35">
      <c r="B165" s="92" t="str">
        <f>IFERROR(IF(Loan_Not_Paid*Values_Entered,Payment_Number,""), "")</f>
        <v/>
      </c>
      <c r="C165" s="91" t="str">
        <f>IFERROR(IF(Loan_Not_Paid*Values_Entered,Payment_Date,""), "")</f>
        <v/>
      </c>
      <c r="D165" s="108" t="str">
        <f>IFERROR(IF(Loan_Not_Paid*Values_Entered,Beginning_Balance,""), "")</f>
        <v/>
      </c>
      <c r="E165" s="108" t="str">
        <f>IFERROR(IF(Loan_Not_Paid*Values_Entered,Monthly_Payment,""), "")</f>
        <v/>
      </c>
      <c r="F165" s="108" t="str">
        <f>IFERROR(IF(Loan_Not_Paid*Values_Entered,Principal,""), "")</f>
        <v/>
      </c>
      <c r="G165" s="108" t="str">
        <f>IFERROR(IF(Loan_Not_Paid*Values_Entered,Interest,""), "")</f>
        <v/>
      </c>
      <c r="H165" s="108" t="str">
        <f>IFERROR(IF(Loan_Not_Paid*Values_Entered,Ending_Balance,""), "")</f>
        <v/>
      </c>
    </row>
    <row r="166" spans="2:8" x14ac:dyDescent="0.35">
      <c r="B166" s="92" t="str">
        <f>IFERROR(IF(Loan_Not_Paid*Values_Entered,Payment_Number,""), "")</f>
        <v/>
      </c>
      <c r="C166" s="91" t="str">
        <f>IFERROR(IF(Loan_Not_Paid*Values_Entered,Payment_Date,""), "")</f>
        <v/>
      </c>
      <c r="D166" s="108" t="str">
        <f>IFERROR(IF(Loan_Not_Paid*Values_Entered,Beginning_Balance,""), "")</f>
        <v/>
      </c>
      <c r="E166" s="108" t="str">
        <f>IFERROR(IF(Loan_Not_Paid*Values_Entered,Monthly_Payment,""), "")</f>
        <v/>
      </c>
      <c r="F166" s="108" t="str">
        <f>IFERROR(IF(Loan_Not_Paid*Values_Entered,Principal,""), "")</f>
        <v/>
      </c>
      <c r="G166" s="108" t="str">
        <f>IFERROR(IF(Loan_Not_Paid*Values_Entered,Interest,""), "")</f>
        <v/>
      </c>
      <c r="H166" s="108" t="str">
        <f>IFERROR(IF(Loan_Not_Paid*Values_Entered,Ending_Balance,""), "")</f>
        <v/>
      </c>
    </row>
    <row r="167" spans="2:8" x14ac:dyDescent="0.35">
      <c r="B167" s="92" t="str">
        <f>IFERROR(IF(Loan_Not_Paid*Values_Entered,Payment_Number,""), "")</f>
        <v/>
      </c>
      <c r="C167" s="91" t="str">
        <f>IFERROR(IF(Loan_Not_Paid*Values_Entered,Payment_Date,""), "")</f>
        <v/>
      </c>
      <c r="D167" s="108" t="str">
        <f>IFERROR(IF(Loan_Not_Paid*Values_Entered,Beginning_Balance,""), "")</f>
        <v/>
      </c>
      <c r="E167" s="108" t="str">
        <f>IFERROR(IF(Loan_Not_Paid*Values_Entered,Monthly_Payment,""), "")</f>
        <v/>
      </c>
      <c r="F167" s="108" t="str">
        <f>IFERROR(IF(Loan_Not_Paid*Values_Entered,Principal,""), "")</f>
        <v/>
      </c>
      <c r="G167" s="108" t="str">
        <f>IFERROR(IF(Loan_Not_Paid*Values_Entered,Interest,""), "")</f>
        <v/>
      </c>
      <c r="H167" s="108" t="str">
        <f>IFERROR(IF(Loan_Not_Paid*Values_Entered,Ending_Balance,""), "")</f>
        <v/>
      </c>
    </row>
    <row r="168" spans="2:8" x14ac:dyDescent="0.35">
      <c r="B168" s="92" t="str">
        <f>IFERROR(IF(Loan_Not_Paid*Values_Entered,Payment_Number,""), "")</f>
        <v/>
      </c>
      <c r="C168" s="91" t="str">
        <f>IFERROR(IF(Loan_Not_Paid*Values_Entered,Payment_Date,""), "")</f>
        <v/>
      </c>
      <c r="D168" s="108" t="str">
        <f>IFERROR(IF(Loan_Not_Paid*Values_Entered,Beginning_Balance,""), "")</f>
        <v/>
      </c>
      <c r="E168" s="108" t="str">
        <f>IFERROR(IF(Loan_Not_Paid*Values_Entered,Monthly_Payment,""), "")</f>
        <v/>
      </c>
      <c r="F168" s="108" t="str">
        <f>IFERROR(IF(Loan_Not_Paid*Values_Entered,Principal,""), "")</f>
        <v/>
      </c>
      <c r="G168" s="108" t="str">
        <f>IFERROR(IF(Loan_Not_Paid*Values_Entered,Interest,""), "")</f>
        <v/>
      </c>
      <c r="H168" s="108" t="str">
        <f>IFERROR(IF(Loan_Not_Paid*Values_Entered,Ending_Balance,""), "")</f>
        <v/>
      </c>
    </row>
    <row r="169" spans="2:8" x14ac:dyDescent="0.35">
      <c r="B169" s="92" t="str">
        <f>IFERROR(IF(Loan_Not_Paid*Values_Entered,Payment_Number,""), "")</f>
        <v/>
      </c>
      <c r="C169" s="91" t="str">
        <f>IFERROR(IF(Loan_Not_Paid*Values_Entered,Payment_Date,""), "")</f>
        <v/>
      </c>
      <c r="D169" s="108" t="str">
        <f>IFERROR(IF(Loan_Not_Paid*Values_Entered,Beginning_Balance,""), "")</f>
        <v/>
      </c>
      <c r="E169" s="108" t="str">
        <f>IFERROR(IF(Loan_Not_Paid*Values_Entered,Monthly_Payment,""), "")</f>
        <v/>
      </c>
      <c r="F169" s="108" t="str">
        <f>IFERROR(IF(Loan_Not_Paid*Values_Entered,Principal,""), "")</f>
        <v/>
      </c>
      <c r="G169" s="108" t="str">
        <f>IFERROR(IF(Loan_Not_Paid*Values_Entered,Interest,""), "")</f>
        <v/>
      </c>
      <c r="H169" s="108" t="str">
        <f>IFERROR(IF(Loan_Not_Paid*Values_Entered,Ending_Balance,""), "")</f>
        <v/>
      </c>
    </row>
    <row r="170" spans="2:8" x14ac:dyDescent="0.35">
      <c r="B170" s="92" t="str">
        <f>IFERROR(IF(Loan_Not_Paid*Values_Entered,Payment_Number,""), "")</f>
        <v/>
      </c>
      <c r="C170" s="91" t="str">
        <f>IFERROR(IF(Loan_Not_Paid*Values_Entered,Payment_Date,""), "")</f>
        <v/>
      </c>
      <c r="D170" s="108" t="str">
        <f>IFERROR(IF(Loan_Not_Paid*Values_Entered,Beginning_Balance,""), "")</f>
        <v/>
      </c>
      <c r="E170" s="108" t="str">
        <f>IFERROR(IF(Loan_Not_Paid*Values_Entered,Monthly_Payment,""), "")</f>
        <v/>
      </c>
      <c r="F170" s="108" t="str">
        <f>IFERROR(IF(Loan_Not_Paid*Values_Entered,Principal,""), "")</f>
        <v/>
      </c>
      <c r="G170" s="108" t="str">
        <f>IFERROR(IF(Loan_Not_Paid*Values_Entered,Interest,""), "")</f>
        <v/>
      </c>
      <c r="H170" s="108" t="str">
        <f>IFERROR(IF(Loan_Not_Paid*Values_Entered,Ending_Balance,""), "")</f>
        <v/>
      </c>
    </row>
    <row r="171" spans="2:8" x14ac:dyDescent="0.35">
      <c r="B171" s="92" t="str">
        <f>IFERROR(IF(Loan_Not_Paid*Values_Entered,Payment_Number,""), "")</f>
        <v/>
      </c>
      <c r="C171" s="91" t="str">
        <f>IFERROR(IF(Loan_Not_Paid*Values_Entered,Payment_Date,""), "")</f>
        <v/>
      </c>
      <c r="D171" s="108" t="str">
        <f>IFERROR(IF(Loan_Not_Paid*Values_Entered,Beginning_Balance,""), "")</f>
        <v/>
      </c>
      <c r="E171" s="108" t="str">
        <f>IFERROR(IF(Loan_Not_Paid*Values_Entered,Monthly_Payment,""), "")</f>
        <v/>
      </c>
      <c r="F171" s="108" t="str">
        <f>IFERROR(IF(Loan_Not_Paid*Values_Entered,Principal,""), "")</f>
        <v/>
      </c>
      <c r="G171" s="108" t="str">
        <f>IFERROR(IF(Loan_Not_Paid*Values_Entered,Interest,""), "")</f>
        <v/>
      </c>
      <c r="H171" s="108" t="str">
        <f>IFERROR(IF(Loan_Not_Paid*Values_Entered,Ending_Balance,""), "")</f>
        <v/>
      </c>
    </row>
    <row r="172" spans="2:8" x14ac:dyDescent="0.35">
      <c r="B172" s="92" t="str">
        <f>IFERROR(IF(Loan_Not_Paid*Values_Entered,Payment_Number,""), "")</f>
        <v/>
      </c>
      <c r="C172" s="91" t="str">
        <f>IFERROR(IF(Loan_Not_Paid*Values_Entered,Payment_Date,""), "")</f>
        <v/>
      </c>
      <c r="D172" s="108" t="str">
        <f>IFERROR(IF(Loan_Not_Paid*Values_Entered,Beginning_Balance,""), "")</f>
        <v/>
      </c>
      <c r="E172" s="108" t="str">
        <f>IFERROR(IF(Loan_Not_Paid*Values_Entered,Monthly_Payment,""), "")</f>
        <v/>
      </c>
      <c r="F172" s="108" t="str">
        <f>IFERROR(IF(Loan_Not_Paid*Values_Entered,Principal,""), "")</f>
        <v/>
      </c>
      <c r="G172" s="108" t="str">
        <f>IFERROR(IF(Loan_Not_Paid*Values_Entered,Interest,""), "")</f>
        <v/>
      </c>
      <c r="H172" s="108" t="str">
        <f>IFERROR(IF(Loan_Not_Paid*Values_Entered,Ending_Balance,""), "")</f>
        <v/>
      </c>
    </row>
    <row r="173" spans="2:8" x14ac:dyDescent="0.35">
      <c r="B173" s="92" t="str">
        <f>IFERROR(IF(Loan_Not_Paid*Values_Entered,Payment_Number,""), "")</f>
        <v/>
      </c>
      <c r="C173" s="91" t="str">
        <f>IFERROR(IF(Loan_Not_Paid*Values_Entered,Payment_Date,""), "")</f>
        <v/>
      </c>
      <c r="D173" s="108" t="str">
        <f>IFERROR(IF(Loan_Not_Paid*Values_Entered,Beginning_Balance,""), "")</f>
        <v/>
      </c>
      <c r="E173" s="108" t="str">
        <f>IFERROR(IF(Loan_Not_Paid*Values_Entered,Monthly_Payment,""), "")</f>
        <v/>
      </c>
      <c r="F173" s="108" t="str">
        <f>IFERROR(IF(Loan_Not_Paid*Values_Entered,Principal,""), "")</f>
        <v/>
      </c>
      <c r="G173" s="108" t="str">
        <f>IFERROR(IF(Loan_Not_Paid*Values_Entered,Interest,""), "")</f>
        <v/>
      </c>
      <c r="H173" s="108" t="str">
        <f>IFERROR(IF(Loan_Not_Paid*Values_Entered,Ending_Balance,""), "")</f>
        <v/>
      </c>
    </row>
    <row r="174" spans="2:8" x14ac:dyDescent="0.35">
      <c r="B174" s="92" t="str">
        <f>IFERROR(IF(Loan_Not_Paid*Values_Entered,Payment_Number,""), "")</f>
        <v/>
      </c>
      <c r="C174" s="91" t="str">
        <f>IFERROR(IF(Loan_Not_Paid*Values_Entered,Payment_Date,""), "")</f>
        <v/>
      </c>
      <c r="D174" s="108" t="str">
        <f>IFERROR(IF(Loan_Not_Paid*Values_Entered,Beginning_Balance,""), "")</f>
        <v/>
      </c>
      <c r="E174" s="108" t="str">
        <f>IFERROR(IF(Loan_Not_Paid*Values_Entered,Monthly_Payment,""), "")</f>
        <v/>
      </c>
      <c r="F174" s="108" t="str">
        <f>IFERROR(IF(Loan_Not_Paid*Values_Entered,Principal,""), "")</f>
        <v/>
      </c>
      <c r="G174" s="108" t="str">
        <f>IFERROR(IF(Loan_Not_Paid*Values_Entered,Interest,""), "")</f>
        <v/>
      </c>
      <c r="H174" s="108" t="str">
        <f>IFERROR(IF(Loan_Not_Paid*Values_Entered,Ending_Balance,""), "")</f>
        <v/>
      </c>
    </row>
    <row r="175" spans="2:8" x14ac:dyDescent="0.35">
      <c r="B175" s="92" t="str">
        <f>IFERROR(IF(Loan_Not_Paid*Values_Entered,Payment_Number,""), "")</f>
        <v/>
      </c>
      <c r="C175" s="91" t="str">
        <f>IFERROR(IF(Loan_Not_Paid*Values_Entered,Payment_Date,""), "")</f>
        <v/>
      </c>
      <c r="D175" s="108" t="str">
        <f>IFERROR(IF(Loan_Not_Paid*Values_Entered,Beginning_Balance,""), "")</f>
        <v/>
      </c>
      <c r="E175" s="108" t="str">
        <f>IFERROR(IF(Loan_Not_Paid*Values_Entered,Monthly_Payment,""), "")</f>
        <v/>
      </c>
      <c r="F175" s="108" t="str">
        <f>IFERROR(IF(Loan_Not_Paid*Values_Entered,Principal,""), "")</f>
        <v/>
      </c>
      <c r="G175" s="108" t="str">
        <f>IFERROR(IF(Loan_Not_Paid*Values_Entered,Interest,""), "")</f>
        <v/>
      </c>
      <c r="H175" s="108" t="str">
        <f>IFERROR(IF(Loan_Not_Paid*Values_Entered,Ending_Balance,""), "")</f>
        <v/>
      </c>
    </row>
    <row r="176" spans="2:8" x14ac:dyDescent="0.35">
      <c r="B176" s="92" t="str">
        <f>IFERROR(IF(Loan_Not_Paid*Values_Entered,Payment_Number,""), "")</f>
        <v/>
      </c>
      <c r="C176" s="91" t="str">
        <f>IFERROR(IF(Loan_Not_Paid*Values_Entered,Payment_Date,""), "")</f>
        <v/>
      </c>
      <c r="D176" s="108" t="str">
        <f>IFERROR(IF(Loan_Not_Paid*Values_Entered,Beginning_Balance,""), "")</f>
        <v/>
      </c>
      <c r="E176" s="108" t="str">
        <f>IFERROR(IF(Loan_Not_Paid*Values_Entered,Monthly_Payment,""), "")</f>
        <v/>
      </c>
      <c r="F176" s="108" t="str">
        <f>IFERROR(IF(Loan_Not_Paid*Values_Entered,Principal,""), "")</f>
        <v/>
      </c>
      <c r="G176" s="108" t="str">
        <f>IFERROR(IF(Loan_Not_Paid*Values_Entered,Interest,""), "")</f>
        <v/>
      </c>
      <c r="H176" s="108" t="str">
        <f>IFERROR(IF(Loan_Not_Paid*Values_Entered,Ending_Balance,""), "")</f>
        <v/>
      </c>
    </row>
    <row r="177" spans="2:8" x14ac:dyDescent="0.35">
      <c r="B177" s="92" t="str">
        <f>IFERROR(IF(Loan_Not_Paid*Values_Entered,Payment_Number,""), "")</f>
        <v/>
      </c>
      <c r="C177" s="91" t="str">
        <f>IFERROR(IF(Loan_Not_Paid*Values_Entered,Payment_Date,""), "")</f>
        <v/>
      </c>
      <c r="D177" s="108" t="str">
        <f>IFERROR(IF(Loan_Not_Paid*Values_Entered,Beginning_Balance,""), "")</f>
        <v/>
      </c>
      <c r="E177" s="108" t="str">
        <f>IFERROR(IF(Loan_Not_Paid*Values_Entered,Monthly_Payment,""), "")</f>
        <v/>
      </c>
      <c r="F177" s="108" t="str">
        <f>IFERROR(IF(Loan_Not_Paid*Values_Entered,Principal,""), "")</f>
        <v/>
      </c>
      <c r="G177" s="108" t="str">
        <f>IFERROR(IF(Loan_Not_Paid*Values_Entered,Interest,""), "")</f>
        <v/>
      </c>
      <c r="H177" s="108" t="str">
        <f>IFERROR(IF(Loan_Not_Paid*Values_Entered,Ending_Balance,""), "")</f>
        <v/>
      </c>
    </row>
    <row r="178" spans="2:8" x14ac:dyDescent="0.35">
      <c r="B178" s="92" t="str">
        <f>IFERROR(IF(Loan_Not_Paid*Values_Entered,Payment_Number,""), "")</f>
        <v/>
      </c>
      <c r="C178" s="91" t="str">
        <f>IFERROR(IF(Loan_Not_Paid*Values_Entered,Payment_Date,""), "")</f>
        <v/>
      </c>
      <c r="D178" s="108" t="str">
        <f>IFERROR(IF(Loan_Not_Paid*Values_Entered,Beginning_Balance,""), "")</f>
        <v/>
      </c>
      <c r="E178" s="108" t="str">
        <f>IFERROR(IF(Loan_Not_Paid*Values_Entered,Monthly_Payment,""), "")</f>
        <v/>
      </c>
      <c r="F178" s="108" t="str">
        <f>IFERROR(IF(Loan_Not_Paid*Values_Entered,Principal,""), "")</f>
        <v/>
      </c>
      <c r="G178" s="108" t="str">
        <f>IFERROR(IF(Loan_Not_Paid*Values_Entered,Interest,""), "")</f>
        <v/>
      </c>
      <c r="H178" s="108" t="str">
        <f>IFERROR(IF(Loan_Not_Paid*Values_Entered,Ending_Balance,""), "")</f>
        <v/>
      </c>
    </row>
    <row r="179" spans="2:8" x14ac:dyDescent="0.35">
      <c r="B179" s="92" t="str">
        <f>IFERROR(IF(Loan_Not_Paid*Values_Entered,Payment_Number,""), "")</f>
        <v/>
      </c>
      <c r="C179" s="91" t="str">
        <f>IFERROR(IF(Loan_Not_Paid*Values_Entered,Payment_Date,""), "")</f>
        <v/>
      </c>
      <c r="D179" s="108" t="str">
        <f>IFERROR(IF(Loan_Not_Paid*Values_Entered,Beginning_Balance,""), "")</f>
        <v/>
      </c>
      <c r="E179" s="108" t="str">
        <f>IFERROR(IF(Loan_Not_Paid*Values_Entered,Monthly_Payment,""), "")</f>
        <v/>
      </c>
      <c r="F179" s="108" t="str">
        <f>IFERROR(IF(Loan_Not_Paid*Values_Entered,Principal,""), "")</f>
        <v/>
      </c>
      <c r="G179" s="108" t="str">
        <f>IFERROR(IF(Loan_Not_Paid*Values_Entered,Interest,""), "")</f>
        <v/>
      </c>
      <c r="H179" s="108" t="str">
        <f>IFERROR(IF(Loan_Not_Paid*Values_Entered,Ending_Balance,""), "")</f>
        <v/>
      </c>
    </row>
    <row r="180" spans="2:8" x14ac:dyDescent="0.35">
      <c r="B180" s="92" t="str">
        <f>IFERROR(IF(Loan_Not_Paid*Values_Entered,Payment_Number,""), "")</f>
        <v/>
      </c>
      <c r="C180" s="91" t="str">
        <f>IFERROR(IF(Loan_Not_Paid*Values_Entered,Payment_Date,""), "")</f>
        <v/>
      </c>
      <c r="D180" s="108" t="str">
        <f>IFERROR(IF(Loan_Not_Paid*Values_Entered,Beginning_Balance,""), "")</f>
        <v/>
      </c>
      <c r="E180" s="108" t="str">
        <f>IFERROR(IF(Loan_Not_Paid*Values_Entered,Monthly_Payment,""), "")</f>
        <v/>
      </c>
      <c r="F180" s="108" t="str">
        <f>IFERROR(IF(Loan_Not_Paid*Values_Entered,Principal,""), "")</f>
        <v/>
      </c>
      <c r="G180" s="108" t="str">
        <f>IFERROR(IF(Loan_Not_Paid*Values_Entered,Interest,""), "")</f>
        <v/>
      </c>
      <c r="H180" s="108" t="str">
        <f>IFERROR(IF(Loan_Not_Paid*Values_Entered,Ending_Balance,""), "")</f>
        <v/>
      </c>
    </row>
    <row r="181" spans="2:8" x14ac:dyDescent="0.35">
      <c r="B181" s="92" t="str">
        <f>IFERROR(IF(Loan_Not_Paid*Values_Entered,Payment_Number,""), "")</f>
        <v/>
      </c>
      <c r="C181" s="91" t="str">
        <f>IFERROR(IF(Loan_Not_Paid*Values_Entered,Payment_Date,""), "")</f>
        <v/>
      </c>
      <c r="D181" s="108" t="str">
        <f>IFERROR(IF(Loan_Not_Paid*Values_Entered,Beginning_Balance,""), "")</f>
        <v/>
      </c>
      <c r="E181" s="108" t="str">
        <f>IFERROR(IF(Loan_Not_Paid*Values_Entered,Monthly_Payment,""), "")</f>
        <v/>
      </c>
      <c r="F181" s="108" t="str">
        <f>IFERROR(IF(Loan_Not_Paid*Values_Entered,Principal,""), "")</f>
        <v/>
      </c>
      <c r="G181" s="108" t="str">
        <f>IFERROR(IF(Loan_Not_Paid*Values_Entered,Interest,""), "")</f>
        <v/>
      </c>
      <c r="H181" s="108" t="str">
        <f>IFERROR(IF(Loan_Not_Paid*Values_Entered,Ending_Balance,""), "")</f>
        <v/>
      </c>
    </row>
    <row r="182" spans="2:8" x14ac:dyDescent="0.35">
      <c r="B182" s="92" t="str">
        <f>IFERROR(IF(Loan_Not_Paid*Values_Entered,Payment_Number,""), "")</f>
        <v/>
      </c>
      <c r="C182" s="91" t="str">
        <f>IFERROR(IF(Loan_Not_Paid*Values_Entered,Payment_Date,""), "")</f>
        <v/>
      </c>
      <c r="D182" s="108" t="str">
        <f>IFERROR(IF(Loan_Not_Paid*Values_Entered,Beginning_Balance,""), "")</f>
        <v/>
      </c>
      <c r="E182" s="108" t="str">
        <f>IFERROR(IF(Loan_Not_Paid*Values_Entered,Monthly_Payment,""), "")</f>
        <v/>
      </c>
      <c r="F182" s="108" t="str">
        <f>IFERROR(IF(Loan_Not_Paid*Values_Entered,Principal,""), "")</f>
        <v/>
      </c>
      <c r="G182" s="108" t="str">
        <f>IFERROR(IF(Loan_Not_Paid*Values_Entered,Interest,""), "")</f>
        <v/>
      </c>
      <c r="H182" s="108" t="str">
        <f>IFERROR(IF(Loan_Not_Paid*Values_Entered,Ending_Balance,""), "")</f>
        <v/>
      </c>
    </row>
    <row r="183" spans="2:8" x14ac:dyDescent="0.35">
      <c r="B183" s="92" t="str">
        <f>IFERROR(IF(Loan_Not_Paid*Values_Entered,Payment_Number,""), "")</f>
        <v/>
      </c>
      <c r="C183" s="91" t="str">
        <f>IFERROR(IF(Loan_Not_Paid*Values_Entered,Payment_Date,""), "")</f>
        <v/>
      </c>
      <c r="D183" s="108" t="str">
        <f>IFERROR(IF(Loan_Not_Paid*Values_Entered,Beginning_Balance,""), "")</f>
        <v/>
      </c>
      <c r="E183" s="108" t="str">
        <f>IFERROR(IF(Loan_Not_Paid*Values_Entered,Monthly_Payment,""), "")</f>
        <v/>
      </c>
      <c r="F183" s="108" t="str">
        <f>IFERROR(IF(Loan_Not_Paid*Values_Entered,Principal,""), "")</f>
        <v/>
      </c>
      <c r="G183" s="108" t="str">
        <f>IFERROR(IF(Loan_Not_Paid*Values_Entered,Interest,""), "")</f>
        <v/>
      </c>
      <c r="H183" s="108" t="str">
        <f>IFERROR(IF(Loan_Not_Paid*Values_Entered,Ending_Balance,""), "")</f>
        <v/>
      </c>
    </row>
    <row r="184" spans="2:8" x14ac:dyDescent="0.35">
      <c r="B184" s="92" t="str">
        <f>IFERROR(IF(Loan_Not_Paid*Values_Entered,Payment_Number,""), "")</f>
        <v/>
      </c>
      <c r="C184" s="91" t="str">
        <f>IFERROR(IF(Loan_Not_Paid*Values_Entered,Payment_Date,""), "")</f>
        <v/>
      </c>
      <c r="D184" s="108" t="str">
        <f>IFERROR(IF(Loan_Not_Paid*Values_Entered,Beginning_Balance,""), "")</f>
        <v/>
      </c>
      <c r="E184" s="108" t="str">
        <f>IFERROR(IF(Loan_Not_Paid*Values_Entered,Monthly_Payment,""), "")</f>
        <v/>
      </c>
      <c r="F184" s="108" t="str">
        <f>IFERROR(IF(Loan_Not_Paid*Values_Entered,Principal,""), "")</f>
        <v/>
      </c>
      <c r="G184" s="108" t="str">
        <f>IFERROR(IF(Loan_Not_Paid*Values_Entered,Interest,""), "")</f>
        <v/>
      </c>
      <c r="H184" s="108" t="str">
        <f>IFERROR(IF(Loan_Not_Paid*Values_Entered,Ending_Balance,""), "")</f>
        <v/>
      </c>
    </row>
    <row r="185" spans="2:8" x14ac:dyDescent="0.35">
      <c r="B185" s="92" t="str">
        <f>IFERROR(IF(Loan_Not_Paid*Values_Entered,Payment_Number,""), "")</f>
        <v/>
      </c>
      <c r="C185" s="91" t="str">
        <f>IFERROR(IF(Loan_Not_Paid*Values_Entered,Payment_Date,""), "")</f>
        <v/>
      </c>
      <c r="D185" s="108" t="str">
        <f>IFERROR(IF(Loan_Not_Paid*Values_Entered,Beginning_Balance,""), "")</f>
        <v/>
      </c>
      <c r="E185" s="108" t="str">
        <f>IFERROR(IF(Loan_Not_Paid*Values_Entered,Monthly_Payment,""), "")</f>
        <v/>
      </c>
      <c r="F185" s="108" t="str">
        <f>IFERROR(IF(Loan_Not_Paid*Values_Entered,Principal,""), "")</f>
        <v/>
      </c>
      <c r="G185" s="108" t="str">
        <f>IFERROR(IF(Loan_Not_Paid*Values_Entered,Interest,""), "")</f>
        <v/>
      </c>
      <c r="H185" s="108" t="str">
        <f>IFERROR(IF(Loan_Not_Paid*Values_Entered,Ending_Balance,""), "")</f>
        <v/>
      </c>
    </row>
    <row r="186" spans="2:8" x14ac:dyDescent="0.35">
      <c r="B186" s="92" t="str">
        <f>IFERROR(IF(Loan_Not_Paid*Values_Entered,Payment_Number,""), "")</f>
        <v/>
      </c>
      <c r="C186" s="91" t="str">
        <f>IFERROR(IF(Loan_Not_Paid*Values_Entered,Payment_Date,""), "")</f>
        <v/>
      </c>
      <c r="D186" s="108" t="str">
        <f>IFERROR(IF(Loan_Not_Paid*Values_Entered,Beginning_Balance,""), "")</f>
        <v/>
      </c>
      <c r="E186" s="108" t="str">
        <f>IFERROR(IF(Loan_Not_Paid*Values_Entered,Monthly_Payment,""), "")</f>
        <v/>
      </c>
      <c r="F186" s="108" t="str">
        <f>IFERROR(IF(Loan_Not_Paid*Values_Entered,Principal,""), "")</f>
        <v/>
      </c>
      <c r="G186" s="108" t="str">
        <f>IFERROR(IF(Loan_Not_Paid*Values_Entered,Interest,""), "")</f>
        <v/>
      </c>
      <c r="H186" s="108" t="str">
        <f>IFERROR(IF(Loan_Not_Paid*Values_Entered,Ending_Balance,""), "")</f>
        <v/>
      </c>
    </row>
    <row r="187" spans="2:8" x14ac:dyDescent="0.35">
      <c r="B187" s="92" t="str">
        <f>IFERROR(IF(Loan_Not_Paid*Values_Entered,Payment_Number,""), "")</f>
        <v/>
      </c>
      <c r="C187" s="91" t="str">
        <f>IFERROR(IF(Loan_Not_Paid*Values_Entered,Payment_Date,""), "")</f>
        <v/>
      </c>
      <c r="D187" s="108" t="str">
        <f>IFERROR(IF(Loan_Not_Paid*Values_Entered,Beginning_Balance,""), "")</f>
        <v/>
      </c>
      <c r="E187" s="108" t="str">
        <f>IFERROR(IF(Loan_Not_Paid*Values_Entered,Monthly_Payment,""), "")</f>
        <v/>
      </c>
      <c r="F187" s="108" t="str">
        <f>IFERROR(IF(Loan_Not_Paid*Values_Entered,Principal,""), "")</f>
        <v/>
      </c>
      <c r="G187" s="108" t="str">
        <f>IFERROR(IF(Loan_Not_Paid*Values_Entered,Interest,""), "")</f>
        <v/>
      </c>
      <c r="H187" s="108" t="str">
        <f>IFERROR(IF(Loan_Not_Paid*Values_Entered,Ending_Balance,""), "")</f>
        <v/>
      </c>
    </row>
    <row r="188" spans="2:8" x14ac:dyDescent="0.35">
      <c r="B188" s="92" t="str">
        <f>IFERROR(IF(Loan_Not_Paid*Values_Entered,Payment_Number,""), "")</f>
        <v/>
      </c>
      <c r="C188" s="91" t="str">
        <f>IFERROR(IF(Loan_Not_Paid*Values_Entered,Payment_Date,""), "")</f>
        <v/>
      </c>
      <c r="D188" s="108" t="str">
        <f>IFERROR(IF(Loan_Not_Paid*Values_Entered,Beginning_Balance,""), "")</f>
        <v/>
      </c>
      <c r="E188" s="108" t="str">
        <f>IFERROR(IF(Loan_Not_Paid*Values_Entered,Monthly_Payment,""), "")</f>
        <v/>
      </c>
      <c r="F188" s="108" t="str">
        <f>IFERROR(IF(Loan_Not_Paid*Values_Entered,Principal,""), "")</f>
        <v/>
      </c>
      <c r="G188" s="108" t="str">
        <f>IFERROR(IF(Loan_Not_Paid*Values_Entered,Interest,""), "")</f>
        <v/>
      </c>
      <c r="H188" s="108" t="str">
        <f>IFERROR(IF(Loan_Not_Paid*Values_Entered,Ending_Balance,""), "")</f>
        <v/>
      </c>
    </row>
    <row r="189" spans="2:8" x14ac:dyDescent="0.35">
      <c r="B189" s="92" t="str">
        <f>IFERROR(IF(Loan_Not_Paid*Values_Entered,Payment_Number,""), "")</f>
        <v/>
      </c>
      <c r="C189" s="91" t="str">
        <f>IFERROR(IF(Loan_Not_Paid*Values_Entered,Payment_Date,""), "")</f>
        <v/>
      </c>
      <c r="D189" s="108" t="str">
        <f>IFERROR(IF(Loan_Not_Paid*Values_Entered,Beginning_Balance,""), "")</f>
        <v/>
      </c>
      <c r="E189" s="108" t="str">
        <f>IFERROR(IF(Loan_Not_Paid*Values_Entered,Monthly_Payment,""), "")</f>
        <v/>
      </c>
      <c r="F189" s="108" t="str">
        <f>IFERROR(IF(Loan_Not_Paid*Values_Entered,Principal,""), "")</f>
        <v/>
      </c>
      <c r="G189" s="108" t="str">
        <f>IFERROR(IF(Loan_Not_Paid*Values_Entered,Interest,""), "")</f>
        <v/>
      </c>
      <c r="H189" s="108" t="str">
        <f>IFERROR(IF(Loan_Not_Paid*Values_Entered,Ending_Balance,""), "")</f>
        <v/>
      </c>
    </row>
    <row r="190" spans="2:8" x14ac:dyDescent="0.35">
      <c r="B190" s="92" t="str">
        <f>IFERROR(IF(Loan_Not_Paid*Values_Entered,Payment_Number,""), "")</f>
        <v/>
      </c>
      <c r="C190" s="91" t="str">
        <f>IFERROR(IF(Loan_Not_Paid*Values_Entered,Payment_Date,""), "")</f>
        <v/>
      </c>
      <c r="D190" s="108" t="str">
        <f>IFERROR(IF(Loan_Not_Paid*Values_Entered,Beginning_Balance,""), "")</f>
        <v/>
      </c>
      <c r="E190" s="108" t="str">
        <f>IFERROR(IF(Loan_Not_Paid*Values_Entered,Monthly_Payment,""), "")</f>
        <v/>
      </c>
      <c r="F190" s="108" t="str">
        <f>IFERROR(IF(Loan_Not_Paid*Values_Entered,Principal,""), "")</f>
        <v/>
      </c>
      <c r="G190" s="108" t="str">
        <f>IFERROR(IF(Loan_Not_Paid*Values_Entered,Interest,""), "")</f>
        <v/>
      </c>
      <c r="H190" s="108" t="str">
        <f>IFERROR(IF(Loan_Not_Paid*Values_Entered,Ending_Balance,""), "")</f>
        <v/>
      </c>
    </row>
    <row r="191" spans="2:8" x14ac:dyDescent="0.35">
      <c r="B191" s="92" t="str">
        <f>IFERROR(IF(Loan_Not_Paid*Values_Entered,Payment_Number,""), "")</f>
        <v/>
      </c>
      <c r="C191" s="91" t="str">
        <f>IFERROR(IF(Loan_Not_Paid*Values_Entered,Payment_Date,""), "")</f>
        <v/>
      </c>
      <c r="D191" s="108" t="str">
        <f>IFERROR(IF(Loan_Not_Paid*Values_Entered,Beginning_Balance,""), "")</f>
        <v/>
      </c>
      <c r="E191" s="108" t="str">
        <f>IFERROR(IF(Loan_Not_Paid*Values_Entered,Monthly_Payment,""), "")</f>
        <v/>
      </c>
      <c r="F191" s="108" t="str">
        <f>IFERROR(IF(Loan_Not_Paid*Values_Entered,Principal,""), "")</f>
        <v/>
      </c>
      <c r="G191" s="108" t="str">
        <f>IFERROR(IF(Loan_Not_Paid*Values_Entered,Interest,""), "")</f>
        <v/>
      </c>
      <c r="H191" s="108" t="str">
        <f>IFERROR(IF(Loan_Not_Paid*Values_Entered,Ending_Balance,""), "")</f>
        <v/>
      </c>
    </row>
    <row r="192" spans="2:8" x14ac:dyDescent="0.35">
      <c r="B192" s="92" t="str">
        <f>IFERROR(IF(Loan_Not_Paid*Values_Entered,Payment_Number,""), "")</f>
        <v/>
      </c>
      <c r="C192" s="91" t="str">
        <f>IFERROR(IF(Loan_Not_Paid*Values_Entered,Payment_Date,""), "")</f>
        <v/>
      </c>
      <c r="D192" s="108" t="str">
        <f>IFERROR(IF(Loan_Not_Paid*Values_Entered,Beginning_Balance,""), "")</f>
        <v/>
      </c>
      <c r="E192" s="108" t="str">
        <f>IFERROR(IF(Loan_Not_Paid*Values_Entered,Monthly_Payment,""), "")</f>
        <v/>
      </c>
      <c r="F192" s="108" t="str">
        <f>IFERROR(IF(Loan_Not_Paid*Values_Entered,Principal,""), "")</f>
        <v/>
      </c>
      <c r="G192" s="108" t="str">
        <f>IFERROR(IF(Loan_Not_Paid*Values_Entered,Interest,""), "")</f>
        <v/>
      </c>
      <c r="H192" s="108" t="str">
        <f>IFERROR(IF(Loan_Not_Paid*Values_Entered,Ending_Balance,""), "")</f>
        <v/>
      </c>
    </row>
    <row r="193" spans="2:8" x14ac:dyDescent="0.35">
      <c r="B193" s="92" t="str">
        <f>IFERROR(IF(Loan_Not_Paid*Values_Entered,Payment_Number,""), "")</f>
        <v/>
      </c>
      <c r="C193" s="91" t="str">
        <f>IFERROR(IF(Loan_Not_Paid*Values_Entered,Payment_Date,""), "")</f>
        <v/>
      </c>
      <c r="D193" s="108" t="str">
        <f>IFERROR(IF(Loan_Not_Paid*Values_Entered,Beginning_Balance,""), "")</f>
        <v/>
      </c>
      <c r="E193" s="108" t="str">
        <f>IFERROR(IF(Loan_Not_Paid*Values_Entered,Monthly_Payment,""), "")</f>
        <v/>
      </c>
      <c r="F193" s="108" t="str">
        <f>IFERROR(IF(Loan_Not_Paid*Values_Entered,Principal,""), "")</f>
        <v/>
      </c>
      <c r="G193" s="108" t="str">
        <f>IFERROR(IF(Loan_Not_Paid*Values_Entered,Interest,""), "")</f>
        <v/>
      </c>
      <c r="H193" s="108" t="str">
        <f>IFERROR(IF(Loan_Not_Paid*Values_Entered,Ending_Balance,""), "")</f>
        <v/>
      </c>
    </row>
    <row r="194" spans="2:8" x14ac:dyDescent="0.35">
      <c r="B194" s="92" t="str">
        <f>IFERROR(IF(Loan_Not_Paid*Values_Entered,Payment_Number,""), "")</f>
        <v/>
      </c>
      <c r="C194" s="91" t="str">
        <f>IFERROR(IF(Loan_Not_Paid*Values_Entered,Payment_Date,""), "")</f>
        <v/>
      </c>
      <c r="D194" s="108" t="str">
        <f>IFERROR(IF(Loan_Not_Paid*Values_Entered,Beginning_Balance,""), "")</f>
        <v/>
      </c>
      <c r="E194" s="108" t="str">
        <f>IFERROR(IF(Loan_Not_Paid*Values_Entered,Monthly_Payment,""), "")</f>
        <v/>
      </c>
      <c r="F194" s="108" t="str">
        <f>IFERROR(IF(Loan_Not_Paid*Values_Entered,Principal,""), "")</f>
        <v/>
      </c>
      <c r="G194" s="108" t="str">
        <f>IFERROR(IF(Loan_Not_Paid*Values_Entered,Interest,""), "")</f>
        <v/>
      </c>
      <c r="H194" s="108" t="str">
        <f>IFERROR(IF(Loan_Not_Paid*Values_Entered,Ending_Balance,""), "")</f>
        <v/>
      </c>
    </row>
    <row r="195" spans="2:8" x14ac:dyDescent="0.35">
      <c r="B195" s="92" t="str">
        <f>IFERROR(IF(Loan_Not_Paid*Values_Entered,Payment_Number,""), "")</f>
        <v/>
      </c>
      <c r="C195" s="91" t="str">
        <f>IFERROR(IF(Loan_Not_Paid*Values_Entered,Payment_Date,""), "")</f>
        <v/>
      </c>
      <c r="D195" s="108" t="str">
        <f>IFERROR(IF(Loan_Not_Paid*Values_Entered,Beginning_Balance,""), "")</f>
        <v/>
      </c>
      <c r="E195" s="108" t="str">
        <f>IFERROR(IF(Loan_Not_Paid*Values_Entered,Monthly_Payment,""), "")</f>
        <v/>
      </c>
      <c r="F195" s="108" t="str">
        <f>IFERROR(IF(Loan_Not_Paid*Values_Entered,Principal,""), "")</f>
        <v/>
      </c>
      <c r="G195" s="108" t="str">
        <f>IFERROR(IF(Loan_Not_Paid*Values_Entered,Interest,""), "")</f>
        <v/>
      </c>
      <c r="H195" s="108" t="str">
        <f>IFERROR(IF(Loan_Not_Paid*Values_Entered,Ending_Balance,""), "")</f>
        <v/>
      </c>
    </row>
    <row r="196" spans="2:8" x14ac:dyDescent="0.35">
      <c r="B196" s="92" t="str">
        <f>IFERROR(IF(Loan_Not_Paid*Values_Entered,Payment_Number,""), "")</f>
        <v/>
      </c>
      <c r="C196" s="91" t="str">
        <f>IFERROR(IF(Loan_Not_Paid*Values_Entered,Payment_Date,""), "")</f>
        <v/>
      </c>
      <c r="D196" s="108" t="str">
        <f>IFERROR(IF(Loan_Not_Paid*Values_Entered,Beginning_Balance,""), "")</f>
        <v/>
      </c>
      <c r="E196" s="108" t="str">
        <f>IFERROR(IF(Loan_Not_Paid*Values_Entered,Monthly_Payment,""), "")</f>
        <v/>
      </c>
      <c r="F196" s="108" t="str">
        <f>IFERROR(IF(Loan_Not_Paid*Values_Entered,Principal,""), "")</f>
        <v/>
      </c>
      <c r="G196" s="108" t="str">
        <f>IFERROR(IF(Loan_Not_Paid*Values_Entered,Interest,""), "")</f>
        <v/>
      </c>
      <c r="H196" s="108" t="str">
        <f>IFERROR(IF(Loan_Not_Paid*Values_Entered,Ending_Balance,""), "")</f>
        <v/>
      </c>
    </row>
    <row r="197" spans="2:8" x14ac:dyDescent="0.35">
      <c r="B197" s="92" t="str">
        <f>IFERROR(IF(Loan_Not_Paid*Values_Entered,Payment_Number,""), "")</f>
        <v/>
      </c>
      <c r="C197" s="91" t="str">
        <f>IFERROR(IF(Loan_Not_Paid*Values_Entered,Payment_Date,""), "")</f>
        <v/>
      </c>
      <c r="D197" s="108" t="str">
        <f>IFERROR(IF(Loan_Not_Paid*Values_Entered,Beginning_Balance,""), "")</f>
        <v/>
      </c>
      <c r="E197" s="108" t="str">
        <f>IFERROR(IF(Loan_Not_Paid*Values_Entered,Monthly_Payment,""), "")</f>
        <v/>
      </c>
      <c r="F197" s="108" t="str">
        <f>IFERROR(IF(Loan_Not_Paid*Values_Entered,Principal,""), "")</f>
        <v/>
      </c>
      <c r="G197" s="108" t="str">
        <f>IFERROR(IF(Loan_Not_Paid*Values_Entered,Interest,""), "")</f>
        <v/>
      </c>
      <c r="H197" s="108" t="str">
        <f>IFERROR(IF(Loan_Not_Paid*Values_Entered,Ending_Balance,""), "")</f>
        <v/>
      </c>
    </row>
    <row r="198" spans="2:8" x14ac:dyDescent="0.35">
      <c r="B198" s="92" t="str">
        <f>IFERROR(IF(Loan_Not_Paid*Values_Entered,Payment_Number,""), "")</f>
        <v/>
      </c>
      <c r="C198" s="91" t="str">
        <f>IFERROR(IF(Loan_Not_Paid*Values_Entered,Payment_Date,""), "")</f>
        <v/>
      </c>
      <c r="D198" s="108" t="str">
        <f>IFERROR(IF(Loan_Not_Paid*Values_Entered,Beginning_Balance,""), "")</f>
        <v/>
      </c>
      <c r="E198" s="108" t="str">
        <f>IFERROR(IF(Loan_Not_Paid*Values_Entered,Monthly_Payment,""), "")</f>
        <v/>
      </c>
      <c r="F198" s="108" t="str">
        <f>IFERROR(IF(Loan_Not_Paid*Values_Entered,Principal,""), "")</f>
        <v/>
      </c>
      <c r="G198" s="108" t="str">
        <f>IFERROR(IF(Loan_Not_Paid*Values_Entered,Interest,""), "")</f>
        <v/>
      </c>
      <c r="H198" s="108" t="str">
        <f>IFERROR(IF(Loan_Not_Paid*Values_Entered,Ending_Balance,""), "")</f>
        <v/>
      </c>
    </row>
    <row r="199" spans="2:8" x14ac:dyDescent="0.35">
      <c r="B199" s="92" t="str">
        <f>IFERROR(IF(Loan_Not_Paid*Values_Entered,Payment_Number,""), "")</f>
        <v/>
      </c>
      <c r="C199" s="91" t="str">
        <f>IFERROR(IF(Loan_Not_Paid*Values_Entered,Payment_Date,""), "")</f>
        <v/>
      </c>
      <c r="D199" s="108" t="str">
        <f>IFERROR(IF(Loan_Not_Paid*Values_Entered,Beginning_Balance,""), "")</f>
        <v/>
      </c>
      <c r="E199" s="108" t="str">
        <f>IFERROR(IF(Loan_Not_Paid*Values_Entered,Monthly_Payment,""), "")</f>
        <v/>
      </c>
      <c r="F199" s="108" t="str">
        <f>IFERROR(IF(Loan_Not_Paid*Values_Entered,Principal,""), "")</f>
        <v/>
      </c>
      <c r="G199" s="108" t="str">
        <f>IFERROR(IF(Loan_Not_Paid*Values_Entered,Interest,""), "")</f>
        <v/>
      </c>
      <c r="H199" s="108" t="str">
        <f>IFERROR(IF(Loan_Not_Paid*Values_Entered,Ending_Balance,""), "")</f>
        <v/>
      </c>
    </row>
    <row r="200" spans="2:8" x14ac:dyDescent="0.35">
      <c r="B200" s="92" t="str">
        <f>IFERROR(IF(Loan_Not_Paid*Values_Entered,Payment_Number,""), "")</f>
        <v/>
      </c>
      <c r="C200" s="91" t="str">
        <f>IFERROR(IF(Loan_Not_Paid*Values_Entered,Payment_Date,""), "")</f>
        <v/>
      </c>
      <c r="D200" s="108" t="str">
        <f>IFERROR(IF(Loan_Not_Paid*Values_Entered,Beginning_Balance,""), "")</f>
        <v/>
      </c>
      <c r="E200" s="108" t="str">
        <f>IFERROR(IF(Loan_Not_Paid*Values_Entered,Monthly_Payment,""), "")</f>
        <v/>
      </c>
      <c r="F200" s="108" t="str">
        <f>IFERROR(IF(Loan_Not_Paid*Values_Entered,Principal,""), "")</f>
        <v/>
      </c>
      <c r="G200" s="108" t="str">
        <f>IFERROR(IF(Loan_Not_Paid*Values_Entered,Interest,""), "")</f>
        <v/>
      </c>
      <c r="H200" s="108" t="str">
        <f>IFERROR(IF(Loan_Not_Paid*Values_Entered,Ending_Balance,""), "")</f>
        <v/>
      </c>
    </row>
    <row r="201" spans="2:8" x14ac:dyDescent="0.35">
      <c r="B201" s="92" t="str">
        <f>IFERROR(IF(Loan_Not_Paid*Values_Entered,Payment_Number,""), "")</f>
        <v/>
      </c>
      <c r="C201" s="91" t="str">
        <f>IFERROR(IF(Loan_Not_Paid*Values_Entered,Payment_Date,""), "")</f>
        <v/>
      </c>
      <c r="D201" s="108" t="str">
        <f>IFERROR(IF(Loan_Not_Paid*Values_Entered,Beginning_Balance,""), "")</f>
        <v/>
      </c>
      <c r="E201" s="108" t="str">
        <f>IFERROR(IF(Loan_Not_Paid*Values_Entered,Monthly_Payment,""), "")</f>
        <v/>
      </c>
      <c r="F201" s="108" t="str">
        <f>IFERROR(IF(Loan_Not_Paid*Values_Entered,Principal,""), "")</f>
        <v/>
      </c>
      <c r="G201" s="108" t="str">
        <f>IFERROR(IF(Loan_Not_Paid*Values_Entered,Interest,""), "")</f>
        <v/>
      </c>
      <c r="H201" s="108" t="str">
        <f>IFERROR(IF(Loan_Not_Paid*Values_Entered,Ending_Balance,""), "")</f>
        <v/>
      </c>
    </row>
    <row r="202" spans="2:8" x14ac:dyDescent="0.35">
      <c r="B202" s="92" t="str">
        <f>IFERROR(IF(Loan_Not_Paid*Values_Entered,Payment_Number,""), "")</f>
        <v/>
      </c>
      <c r="C202" s="91" t="str">
        <f>IFERROR(IF(Loan_Not_Paid*Values_Entered,Payment_Date,""), "")</f>
        <v/>
      </c>
      <c r="D202" s="108" t="str">
        <f>IFERROR(IF(Loan_Not_Paid*Values_Entered,Beginning_Balance,""), "")</f>
        <v/>
      </c>
      <c r="E202" s="108" t="str">
        <f>IFERROR(IF(Loan_Not_Paid*Values_Entered,Monthly_Payment,""), "")</f>
        <v/>
      </c>
      <c r="F202" s="108" t="str">
        <f>IFERROR(IF(Loan_Not_Paid*Values_Entered,Principal,""), "")</f>
        <v/>
      </c>
      <c r="G202" s="108" t="str">
        <f>IFERROR(IF(Loan_Not_Paid*Values_Entered,Interest,""), "")</f>
        <v/>
      </c>
      <c r="H202" s="108" t="str">
        <f>IFERROR(IF(Loan_Not_Paid*Values_Entered,Ending_Balance,""), "")</f>
        <v/>
      </c>
    </row>
    <row r="203" spans="2:8" x14ac:dyDescent="0.35">
      <c r="B203" s="92" t="str">
        <f>IFERROR(IF(Loan_Not_Paid*Values_Entered,Payment_Number,""), "")</f>
        <v/>
      </c>
      <c r="C203" s="91" t="str">
        <f>IFERROR(IF(Loan_Not_Paid*Values_Entered,Payment_Date,""), "")</f>
        <v/>
      </c>
      <c r="D203" s="108" t="str">
        <f>IFERROR(IF(Loan_Not_Paid*Values_Entered,Beginning_Balance,""), "")</f>
        <v/>
      </c>
      <c r="E203" s="108" t="str">
        <f>IFERROR(IF(Loan_Not_Paid*Values_Entered,Monthly_Payment,""), "")</f>
        <v/>
      </c>
      <c r="F203" s="108" t="str">
        <f>IFERROR(IF(Loan_Not_Paid*Values_Entered,Principal,""), "")</f>
        <v/>
      </c>
      <c r="G203" s="108" t="str">
        <f>IFERROR(IF(Loan_Not_Paid*Values_Entered,Interest,""), "")</f>
        <v/>
      </c>
      <c r="H203" s="108" t="str">
        <f>IFERROR(IF(Loan_Not_Paid*Values_Entered,Ending_Balance,""), "")</f>
        <v/>
      </c>
    </row>
    <row r="204" spans="2:8" x14ac:dyDescent="0.35">
      <c r="B204" s="92" t="str">
        <f>IFERROR(IF(Loan_Not_Paid*Values_Entered,Payment_Number,""), "")</f>
        <v/>
      </c>
      <c r="C204" s="91" t="str">
        <f>IFERROR(IF(Loan_Not_Paid*Values_Entered,Payment_Date,""), "")</f>
        <v/>
      </c>
      <c r="D204" s="108" t="str">
        <f>IFERROR(IF(Loan_Not_Paid*Values_Entered,Beginning_Balance,""), "")</f>
        <v/>
      </c>
      <c r="E204" s="108" t="str">
        <f>IFERROR(IF(Loan_Not_Paid*Values_Entered,Monthly_Payment,""), "")</f>
        <v/>
      </c>
      <c r="F204" s="108" t="str">
        <f>IFERROR(IF(Loan_Not_Paid*Values_Entered,Principal,""), "")</f>
        <v/>
      </c>
      <c r="G204" s="108" t="str">
        <f>IFERROR(IF(Loan_Not_Paid*Values_Entered,Interest,""), "")</f>
        <v/>
      </c>
      <c r="H204" s="108" t="str">
        <f>IFERROR(IF(Loan_Not_Paid*Values_Entered,Ending_Balance,""), "")</f>
        <v/>
      </c>
    </row>
    <row r="205" spans="2:8" x14ac:dyDescent="0.35">
      <c r="B205" s="92" t="str">
        <f>IFERROR(IF(Loan_Not_Paid*Values_Entered,Payment_Number,""), "")</f>
        <v/>
      </c>
      <c r="C205" s="91" t="str">
        <f>IFERROR(IF(Loan_Not_Paid*Values_Entered,Payment_Date,""), "")</f>
        <v/>
      </c>
      <c r="D205" s="108" t="str">
        <f>IFERROR(IF(Loan_Not_Paid*Values_Entered,Beginning_Balance,""), "")</f>
        <v/>
      </c>
      <c r="E205" s="108" t="str">
        <f>IFERROR(IF(Loan_Not_Paid*Values_Entered,Monthly_Payment,""), "")</f>
        <v/>
      </c>
      <c r="F205" s="108" t="str">
        <f>IFERROR(IF(Loan_Not_Paid*Values_Entered,Principal,""), "")</f>
        <v/>
      </c>
      <c r="G205" s="108" t="str">
        <f>IFERROR(IF(Loan_Not_Paid*Values_Entered,Interest,""), "")</f>
        <v/>
      </c>
      <c r="H205" s="108" t="str">
        <f>IFERROR(IF(Loan_Not_Paid*Values_Entered,Ending_Balance,""), "")</f>
        <v/>
      </c>
    </row>
    <row r="206" spans="2:8" x14ac:dyDescent="0.35">
      <c r="B206" s="92" t="str">
        <f>IFERROR(IF(Loan_Not_Paid*Values_Entered,Payment_Number,""), "")</f>
        <v/>
      </c>
      <c r="C206" s="91" t="str">
        <f>IFERROR(IF(Loan_Not_Paid*Values_Entered,Payment_Date,""), "")</f>
        <v/>
      </c>
      <c r="D206" s="108" t="str">
        <f>IFERROR(IF(Loan_Not_Paid*Values_Entered,Beginning_Balance,""), "")</f>
        <v/>
      </c>
      <c r="E206" s="108" t="str">
        <f>IFERROR(IF(Loan_Not_Paid*Values_Entered,Monthly_Payment,""), "")</f>
        <v/>
      </c>
      <c r="F206" s="108" t="str">
        <f>IFERROR(IF(Loan_Not_Paid*Values_Entered,Principal,""), "")</f>
        <v/>
      </c>
      <c r="G206" s="108" t="str">
        <f>IFERROR(IF(Loan_Not_Paid*Values_Entered,Interest,""), "")</f>
        <v/>
      </c>
      <c r="H206" s="108" t="str">
        <f>IFERROR(IF(Loan_Not_Paid*Values_Entered,Ending_Balance,""), "")</f>
        <v/>
      </c>
    </row>
    <row r="207" spans="2:8" x14ac:dyDescent="0.35">
      <c r="B207" s="92" t="str">
        <f>IFERROR(IF(Loan_Not_Paid*Values_Entered,Payment_Number,""), "")</f>
        <v/>
      </c>
      <c r="C207" s="91" t="str">
        <f>IFERROR(IF(Loan_Not_Paid*Values_Entered,Payment_Date,""), "")</f>
        <v/>
      </c>
      <c r="D207" s="108" t="str">
        <f>IFERROR(IF(Loan_Not_Paid*Values_Entered,Beginning_Balance,""), "")</f>
        <v/>
      </c>
      <c r="E207" s="108" t="str">
        <f>IFERROR(IF(Loan_Not_Paid*Values_Entered,Monthly_Payment,""), "")</f>
        <v/>
      </c>
      <c r="F207" s="108" t="str">
        <f>IFERROR(IF(Loan_Not_Paid*Values_Entered,Principal,""), "")</f>
        <v/>
      </c>
      <c r="G207" s="108" t="str">
        <f>IFERROR(IF(Loan_Not_Paid*Values_Entered,Interest,""), "")</f>
        <v/>
      </c>
      <c r="H207" s="108" t="str">
        <f>IFERROR(IF(Loan_Not_Paid*Values_Entered,Ending_Balance,""), "")</f>
        <v/>
      </c>
    </row>
    <row r="208" spans="2:8" x14ac:dyDescent="0.35">
      <c r="B208" s="92" t="str">
        <f>IFERROR(IF(Loan_Not_Paid*Values_Entered,Payment_Number,""), "")</f>
        <v/>
      </c>
      <c r="C208" s="91" t="str">
        <f>IFERROR(IF(Loan_Not_Paid*Values_Entered,Payment_Date,""), "")</f>
        <v/>
      </c>
      <c r="D208" s="108" t="str">
        <f>IFERROR(IF(Loan_Not_Paid*Values_Entered,Beginning_Balance,""), "")</f>
        <v/>
      </c>
      <c r="E208" s="108" t="str">
        <f>IFERROR(IF(Loan_Not_Paid*Values_Entered,Monthly_Payment,""), "")</f>
        <v/>
      </c>
      <c r="F208" s="108" t="str">
        <f>IFERROR(IF(Loan_Not_Paid*Values_Entered,Principal,""), "")</f>
        <v/>
      </c>
      <c r="G208" s="108" t="str">
        <f>IFERROR(IF(Loan_Not_Paid*Values_Entered,Interest,""), "")</f>
        <v/>
      </c>
      <c r="H208" s="108" t="str">
        <f>IFERROR(IF(Loan_Not_Paid*Values_Entered,Ending_Balance,""), "")</f>
        <v/>
      </c>
    </row>
    <row r="209" spans="2:8" x14ac:dyDescent="0.35">
      <c r="B209" s="92" t="str">
        <f>IFERROR(IF(Loan_Not_Paid*Values_Entered,Payment_Number,""), "")</f>
        <v/>
      </c>
      <c r="C209" s="91" t="str">
        <f>IFERROR(IF(Loan_Not_Paid*Values_Entered,Payment_Date,""), "")</f>
        <v/>
      </c>
      <c r="D209" s="108" t="str">
        <f>IFERROR(IF(Loan_Not_Paid*Values_Entered,Beginning_Balance,""), "")</f>
        <v/>
      </c>
      <c r="E209" s="108" t="str">
        <f>IFERROR(IF(Loan_Not_Paid*Values_Entered,Monthly_Payment,""), "")</f>
        <v/>
      </c>
      <c r="F209" s="108" t="str">
        <f>IFERROR(IF(Loan_Not_Paid*Values_Entered,Principal,""), "")</f>
        <v/>
      </c>
      <c r="G209" s="108" t="str">
        <f>IFERROR(IF(Loan_Not_Paid*Values_Entered,Interest,""), "")</f>
        <v/>
      </c>
      <c r="H209" s="108" t="str">
        <f>IFERROR(IF(Loan_Not_Paid*Values_Entered,Ending_Balance,""), "")</f>
        <v/>
      </c>
    </row>
    <row r="210" spans="2:8" x14ac:dyDescent="0.35">
      <c r="B210" s="92" t="str">
        <f>IFERROR(IF(Loan_Not_Paid*Values_Entered,Payment_Number,""), "")</f>
        <v/>
      </c>
      <c r="C210" s="91" t="str">
        <f>IFERROR(IF(Loan_Not_Paid*Values_Entered,Payment_Date,""), "")</f>
        <v/>
      </c>
      <c r="D210" s="108" t="str">
        <f>IFERROR(IF(Loan_Not_Paid*Values_Entered,Beginning_Balance,""), "")</f>
        <v/>
      </c>
      <c r="E210" s="108" t="str">
        <f>IFERROR(IF(Loan_Not_Paid*Values_Entered,Monthly_Payment,""), "")</f>
        <v/>
      </c>
      <c r="F210" s="108" t="str">
        <f>IFERROR(IF(Loan_Not_Paid*Values_Entered,Principal,""), "")</f>
        <v/>
      </c>
      <c r="G210" s="108" t="str">
        <f>IFERROR(IF(Loan_Not_Paid*Values_Entered,Interest,""), "")</f>
        <v/>
      </c>
      <c r="H210" s="108" t="str">
        <f>IFERROR(IF(Loan_Not_Paid*Values_Entered,Ending_Balance,""), "")</f>
        <v/>
      </c>
    </row>
    <row r="211" spans="2:8" x14ac:dyDescent="0.35">
      <c r="B211" s="92" t="str">
        <f>IFERROR(IF(Loan_Not_Paid*Values_Entered,Payment_Number,""), "")</f>
        <v/>
      </c>
      <c r="C211" s="91" t="str">
        <f>IFERROR(IF(Loan_Not_Paid*Values_Entered,Payment_Date,""), "")</f>
        <v/>
      </c>
      <c r="D211" s="108" t="str">
        <f>IFERROR(IF(Loan_Not_Paid*Values_Entered,Beginning_Balance,""), "")</f>
        <v/>
      </c>
      <c r="E211" s="108" t="str">
        <f>IFERROR(IF(Loan_Not_Paid*Values_Entered,Monthly_Payment,""), "")</f>
        <v/>
      </c>
      <c r="F211" s="108" t="str">
        <f>IFERROR(IF(Loan_Not_Paid*Values_Entered,Principal,""), "")</f>
        <v/>
      </c>
      <c r="G211" s="108" t="str">
        <f>IFERROR(IF(Loan_Not_Paid*Values_Entered,Interest,""), "")</f>
        <v/>
      </c>
      <c r="H211" s="108" t="str">
        <f>IFERROR(IF(Loan_Not_Paid*Values_Entered,Ending_Balance,""), "")</f>
        <v/>
      </c>
    </row>
    <row r="212" spans="2:8" x14ac:dyDescent="0.35">
      <c r="B212" s="92" t="str">
        <f>IFERROR(IF(Loan_Not_Paid*Values_Entered,Payment_Number,""), "")</f>
        <v/>
      </c>
      <c r="C212" s="91" t="str">
        <f>IFERROR(IF(Loan_Not_Paid*Values_Entered,Payment_Date,""), "")</f>
        <v/>
      </c>
      <c r="D212" s="108" t="str">
        <f>IFERROR(IF(Loan_Not_Paid*Values_Entered,Beginning_Balance,""), "")</f>
        <v/>
      </c>
      <c r="E212" s="108" t="str">
        <f>IFERROR(IF(Loan_Not_Paid*Values_Entered,Monthly_Payment,""), "")</f>
        <v/>
      </c>
      <c r="F212" s="108" t="str">
        <f>IFERROR(IF(Loan_Not_Paid*Values_Entered,Principal,""), "")</f>
        <v/>
      </c>
      <c r="G212" s="108" t="str">
        <f>IFERROR(IF(Loan_Not_Paid*Values_Entered,Interest,""), "")</f>
        <v/>
      </c>
      <c r="H212" s="108" t="str">
        <f>IFERROR(IF(Loan_Not_Paid*Values_Entered,Ending_Balance,""), "")</f>
        <v/>
      </c>
    </row>
    <row r="213" spans="2:8" x14ac:dyDescent="0.35">
      <c r="B213" s="92" t="str">
        <f>IFERROR(IF(Loan_Not_Paid*Values_Entered,Payment_Number,""), "")</f>
        <v/>
      </c>
      <c r="C213" s="91" t="str">
        <f>IFERROR(IF(Loan_Not_Paid*Values_Entered,Payment_Date,""), "")</f>
        <v/>
      </c>
      <c r="D213" s="108" t="str">
        <f>IFERROR(IF(Loan_Not_Paid*Values_Entered,Beginning_Balance,""), "")</f>
        <v/>
      </c>
      <c r="E213" s="108" t="str">
        <f>IFERROR(IF(Loan_Not_Paid*Values_Entered,Monthly_Payment,""), "")</f>
        <v/>
      </c>
      <c r="F213" s="108" t="str">
        <f>IFERROR(IF(Loan_Not_Paid*Values_Entered,Principal,""), "")</f>
        <v/>
      </c>
      <c r="G213" s="108" t="str">
        <f>IFERROR(IF(Loan_Not_Paid*Values_Entered,Interest,""), "")</f>
        <v/>
      </c>
      <c r="H213" s="108" t="str">
        <f>IFERROR(IF(Loan_Not_Paid*Values_Entered,Ending_Balance,""), "")</f>
        <v/>
      </c>
    </row>
    <row r="214" spans="2:8" x14ac:dyDescent="0.35">
      <c r="B214" s="92" t="str">
        <f>IFERROR(IF(Loan_Not_Paid*Values_Entered,Payment_Number,""), "")</f>
        <v/>
      </c>
      <c r="C214" s="91" t="str">
        <f>IFERROR(IF(Loan_Not_Paid*Values_Entered,Payment_Date,""), "")</f>
        <v/>
      </c>
      <c r="D214" s="108" t="str">
        <f>IFERROR(IF(Loan_Not_Paid*Values_Entered,Beginning_Balance,""), "")</f>
        <v/>
      </c>
      <c r="E214" s="108" t="str">
        <f>IFERROR(IF(Loan_Not_Paid*Values_Entered,Monthly_Payment,""), "")</f>
        <v/>
      </c>
      <c r="F214" s="108" t="str">
        <f>IFERROR(IF(Loan_Not_Paid*Values_Entered,Principal,""), "")</f>
        <v/>
      </c>
      <c r="G214" s="108" t="str">
        <f>IFERROR(IF(Loan_Not_Paid*Values_Entered,Interest,""), "")</f>
        <v/>
      </c>
      <c r="H214" s="108" t="str">
        <f>IFERROR(IF(Loan_Not_Paid*Values_Entered,Ending_Balance,""), "")</f>
        <v/>
      </c>
    </row>
    <row r="215" spans="2:8" x14ac:dyDescent="0.35">
      <c r="B215" s="92" t="str">
        <f>IFERROR(IF(Loan_Not_Paid*Values_Entered,Payment_Number,""), "")</f>
        <v/>
      </c>
      <c r="C215" s="91" t="str">
        <f>IFERROR(IF(Loan_Not_Paid*Values_Entered,Payment_Date,""), "")</f>
        <v/>
      </c>
      <c r="D215" s="108" t="str">
        <f>IFERROR(IF(Loan_Not_Paid*Values_Entered,Beginning_Balance,""), "")</f>
        <v/>
      </c>
      <c r="E215" s="108" t="str">
        <f>IFERROR(IF(Loan_Not_Paid*Values_Entered,Monthly_Payment,""), "")</f>
        <v/>
      </c>
      <c r="F215" s="108" t="str">
        <f>IFERROR(IF(Loan_Not_Paid*Values_Entered,Principal,""), "")</f>
        <v/>
      </c>
      <c r="G215" s="108" t="str">
        <f>IFERROR(IF(Loan_Not_Paid*Values_Entered,Interest,""), "")</f>
        <v/>
      </c>
      <c r="H215" s="108" t="str">
        <f>IFERROR(IF(Loan_Not_Paid*Values_Entered,Ending_Balance,""), "")</f>
        <v/>
      </c>
    </row>
    <row r="216" spans="2:8" x14ac:dyDescent="0.35">
      <c r="B216" s="92" t="str">
        <f>IFERROR(IF(Loan_Not_Paid*Values_Entered,Payment_Number,""), "")</f>
        <v/>
      </c>
      <c r="C216" s="91" t="str">
        <f>IFERROR(IF(Loan_Not_Paid*Values_Entered,Payment_Date,""), "")</f>
        <v/>
      </c>
      <c r="D216" s="108" t="str">
        <f>IFERROR(IF(Loan_Not_Paid*Values_Entered,Beginning_Balance,""), "")</f>
        <v/>
      </c>
      <c r="E216" s="108" t="str">
        <f>IFERROR(IF(Loan_Not_Paid*Values_Entered,Monthly_Payment,""), "")</f>
        <v/>
      </c>
      <c r="F216" s="108" t="str">
        <f>IFERROR(IF(Loan_Not_Paid*Values_Entered,Principal,""), "")</f>
        <v/>
      </c>
      <c r="G216" s="108" t="str">
        <f>IFERROR(IF(Loan_Not_Paid*Values_Entered,Interest,""), "")</f>
        <v/>
      </c>
      <c r="H216" s="108" t="str">
        <f>IFERROR(IF(Loan_Not_Paid*Values_Entered,Ending_Balance,""), "")</f>
        <v/>
      </c>
    </row>
    <row r="217" spans="2:8" x14ac:dyDescent="0.35">
      <c r="B217" s="92" t="str">
        <f>IFERROR(IF(Loan_Not_Paid*Values_Entered,Payment_Number,""), "")</f>
        <v/>
      </c>
      <c r="C217" s="91" t="str">
        <f>IFERROR(IF(Loan_Not_Paid*Values_Entered,Payment_Date,""), "")</f>
        <v/>
      </c>
      <c r="D217" s="108" t="str">
        <f>IFERROR(IF(Loan_Not_Paid*Values_Entered,Beginning_Balance,""), "")</f>
        <v/>
      </c>
      <c r="E217" s="108" t="str">
        <f>IFERROR(IF(Loan_Not_Paid*Values_Entered,Monthly_Payment,""), "")</f>
        <v/>
      </c>
      <c r="F217" s="108" t="str">
        <f>IFERROR(IF(Loan_Not_Paid*Values_Entered,Principal,""), "")</f>
        <v/>
      </c>
      <c r="G217" s="108" t="str">
        <f>IFERROR(IF(Loan_Not_Paid*Values_Entered,Interest,""), "")</f>
        <v/>
      </c>
      <c r="H217" s="108" t="str">
        <f>IFERROR(IF(Loan_Not_Paid*Values_Entered,Ending_Balance,""), "")</f>
        <v/>
      </c>
    </row>
    <row r="218" spans="2:8" x14ac:dyDescent="0.35">
      <c r="B218" s="92" t="str">
        <f>IFERROR(IF(Loan_Not_Paid*Values_Entered,Payment_Number,""), "")</f>
        <v/>
      </c>
      <c r="C218" s="91" t="str">
        <f>IFERROR(IF(Loan_Not_Paid*Values_Entered,Payment_Date,""), "")</f>
        <v/>
      </c>
      <c r="D218" s="108" t="str">
        <f>IFERROR(IF(Loan_Not_Paid*Values_Entered,Beginning_Balance,""), "")</f>
        <v/>
      </c>
      <c r="E218" s="108" t="str">
        <f>IFERROR(IF(Loan_Not_Paid*Values_Entered,Monthly_Payment,""), "")</f>
        <v/>
      </c>
      <c r="F218" s="108" t="str">
        <f>IFERROR(IF(Loan_Not_Paid*Values_Entered,Principal,""), "")</f>
        <v/>
      </c>
      <c r="G218" s="108" t="str">
        <f>IFERROR(IF(Loan_Not_Paid*Values_Entered,Interest,""), "")</f>
        <v/>
      </c>
      <c r="H218" s="108" t="str">
        <f>IFERROR(IF(Loan_Not_Paid*Values_Entered,Ending_Balance,""), "")</f>
        <v/>
      </c>
    </row>
    <row r="219" spans="2:8" x14ac:dyDescent="0.35">
      <c r="B219" s="92" t="str">
        <f>IFERROR(IF(Loan_Not_Paid*Values_Entered,Payment_Number,""), "")</f>
        <v/>
      </c>
      <c r="C219" s="91" t="str">
        <f>IFERROR(IF(Loan_Not_Paid*Values_Entered,Payment_Date,""), "")</f>
        <v/>
      </c>
      <c r="D219" s="108" t="str">
        <f>IFERROR(IF(Loan_Not_Paid*Values_Entered,Beginning_Balance,""), "")</f>
        <v/>
      </c>
      <c r="E219" s="108" t="str">
        <f>IFERROR(IF(Loan_Not_Paid*Values_Entered,Monthly_Payment,""), "")</f>
        <v/>
      </c>
      <c r="F219" s="108" t="str">
        <f>IFERROR(IF(Loan_Not_Paid*Values_Entered,Principal,""), "")</f>
        <v/>
      </c>
      <c r="G219" s="108" t="str">
        <f>IFERROR(IF(Loan_Not_Paid*Values_Entered,Interest,""), "")</f>
        <v/>
      </c>
      <c r="H219" s="108" t="str">
        <f>IFERROR(IF(Loan_Not_Paid*Values_Entered,Ending_Balance,""), "")</f>
        <v/>
      </c>
    </row>
    <row r="220" spans="2:8" x14ac:dyDescent="0.35">
      <c r="B220" s="92" t="str">
        <f>IFERROR(IF(Loan_Not_Paid*Values_Entered,Payment_Number,""), "")</f>
        <v/>
      </c>
      <c r="C220" s="91" t="str">
        <f>IFERROR(IF(Loan_Not_Paid*Values_Entered,Payment_Date,""), "")</f>
        <v/>
      </c>
      <c r="D220" s="108" t="str">
        <f>IFERROR(IF(Loan_Not_Paid*Values_Entered,Beginning_Balance,""), "")</f>
        <v/>
      </c>
      <c r="E220" s="108" t="str">
        <f>IFERROR(IF(Loan_Not_Paid*Values_Entered,Monthly_Payment,""), "")</f>
        <v/>
      </c>
      <c r="F220" s="108" t="str">
        <f>IFERROR(IF(Loan_Not_Paid*Values_Entered,Principal,""), "")</f>
        <v/>
      </c>
      <c r="G220" s="108" t="str">
        <f>IFERROR(IF(Loan_Not_Paid*Values_Entered,Interest,""), "")</f>
        <v/>
      </c>
      <c r="H220" s="108" t="str">
        <f>IFERROR(IF(Loan_Not_Paid*Values_Entered,Ending_Balance,""), "")</f>
        <v/>
      </c>
    </row>
    <row r="221" spans="2:8" x14ac:dyDescent="0.35">
      <c r="B221" s="92" t="str">
        <f>IFERROR(IF(Loan_Not_Paid*Values_Entered,Payment_Number,""), "")</f>
        <v/>
      </c>
      <c r="C221" s="91" t="str">
        <f>IFERROR(IF(Loan_Not_Paid*Values_Entered,Payment_Date,""), "")</f>
        <v/>
      </c>
      <c r="D221" s="108" t="str">
        <f>IFERROR(IF(Loan_Not_Paid*Values_Entered,Beginning_Balance,""), "")</f>
        <v/>
      </c>
      <c r="E221" s="108" t="str">
        <f>IFERROR(IF(Loan_Not_Paid*Values_Entered,Monthly_Payment,""), "")</f>
        <v/>
      </c>
      <c r="F221" s="108" t="str">
        <f>IFERROR(IF(Loan_Not_Paid*Values_Entered,Principal,""), "")</f>
        <v/>
      </c>
      <c r="G221" s="108" t="str">
        <f>IFERROR(IF(Loan_Not_Paid*Values_Entered,Interest,""), "")</f>
        <v/>
      </c>
      <c r="H221" s="108" t="str">
        <f>IFERROR(IF(Loan_Not_Paid*Values_Entered,Ending_Balance,""), "")</f>
        <v/>
      </c>
    </row>
    <row r="222" spans="2:8" x14ac:dyDescent="0.35">
      <c r="B222" s="92" t="str">
        <f>IFERROR(IF(Loan_Not_Paid*Values_Entered,Payment_Number,""), "")</f>
        <v/>
      </c>
      <c r="C222" s="91" t="str">
        <f>IFERROR(IF(Loan_Not_Paid*Values_Entered,Payment_Date,""), "")</f>
        <v/>
      </c>
      <c r="D222" s="108" t="str">
        <f>IFERROR(IF(Loan_Not_Paid*Values_Entered,Beginning_Balance,""), "")</f>
        <v/>
      </c>
      <c r="E222" s="108" t="str">
        <f>IFERROR(IF(Loan_Not_Paid*Values_Entered,Monthly_Payment,""), "")</f>
        <v/>
      </c>
      <c r="F222" s="108" t="str">
        <f>IFERROR(IF(Loan_Not_Paid*Values_Entered,Principal,""), "")</f>
        <v/>
      </c>
      <c r="G222" s="108" t="str">
        <f>IFERROR(IF(Loan_Not_Paid*Values_Entered,Interest,""), "")</f>
        <v/>
      </c>
      <c r="H222" s="108" t="str">
        <f>IFERROR(IF(Loan_Not_Paid*Values_Entered,Ending_Balance,""), "")</f>
        <v/>
      </c>
    </row>
    <row r="223" spans="2:8" x14ac:dyDescent="0.35">
      <c r="B223" s="92" t="str">
        <f>IFERROR(IF(Loan_Not_Paid*Values_Entered,Payment_Number,""), "")</f>
        <v/>
      </c>
      <c r="C223" s="91" t="str">
        <f>IFERROR(IF(Loan_Not_Paid*Values_Entered,Payment_Date,""), "")</f>
        <v/>
      </c>
      <c r="D223" s="108" t="str">
        <f>IFERROR(IF(Loan_Not_Paid*Values_Entered,Beginning_Balance,""), "")</f>
        <v/>
      </c>
      <c r="E223" s="108" t="str">
        <f>IFERROR(IF(Loan_Not_Paid*Values_Entered,Monthly_Payment,""), "")</f>
        <v/>
      </c>
      <c r="F223" s="108" t="str">
        <f>IFERROR(IF(Loan_Not_Paid*Values_Entered,Principal,""), "")</f>
        <v/>
      </c>
      <c r="G223" s="108" t="str">
        <f>IFERROR(IF(Loan_Not_Paid*Values_Entered,Interest,""), "")</f>
        <v/>
      </c>
      <c r="H223" s="108" t="str">
        <f>IFERROR(IF(Loan_Not_Paid*Values_Entered,Ending_Balance,""), "")</f>
        <v/>
      </c>
    </row>
    <row r="224" spans="2:8" x14ac:dyDescent="0.35">
      <c r="B224" s="92" t="str">
        <f>IFERROR(IF(Loan_Not_Paid*Values_Entered,Payment_Number,""), "")</f>
        <v/>
      </c>
      <c r="C224" s="91" t="str">
        <f>IFERROR(IF(Loan_Not_Paid*Values_Entered,Payment_Date,""), "")</f>
        <v/>
      </c>
      <c r="D224" s="108" t="str">
        <f>IFERROR(IF(Loan_Not_Paid*Values_Entered,Beginning_Balance,""), "")</f>
        <v/>
      </c>
      <c r="E224" s="108" t="str">
        <f>IFERROR(IF(Loan_Not_Paid*Values_Entered,Monthly_Payment,""), "")</f>
        <v/>
      </c>
      <c r="F224" s="108" t="str">
        <f>IFERROR(IF(Loan_Not_Paid*Values_Entered,Principal,""), "")</f>
        <v/>
      </c>
      <c r="G224" s="108" t="str">
        <f>IFERROR(IF(Loan_Not_Paid*Values_Entered,Interest,""), "")</f>
        <v/>
      </c>
      <c r="H224" s="108" t="str">
        <f>IFERROR(IF(Loan_Not_Paid*Values_Entered,Ending_Balance,""), "")</f>
        <v/>
      </c>
    </row>
    <row r="225" spans="2:8" x14ac:dyDescent="0.35">
      <c r="B225" s="92" t="str">
        <f>IFERROR(IF(Loan_Not_Paid*Values_Entered,Payment_Number,""), "")</f>
        <v/>
      </c>
      <c r="C225" s="91" t="str">
        <f>IFERROR(IF(Loan_Not_Paid*Values_Entered,Payment_Date,""), "")</f>
        <v/>
      </c>
      <c r="D225" s="108" t="str">
        <f>IFERROR(IF(Loan_Not_Paid*Values_Entered,Beginning_Balance,""), "")</f>
        <v/>
      </c>
      <c r="E225" s="108" t="str">
        <f>IFERROR(IF(Loan_Not_Paid*Values_Entered,Monthly_Payment,""), "")</f>
        <v/>
      </c>
      <c r="F225" s="108" t="str">
        <f>IFERROR(IF(Loan_Not_Paid*Values_Entered,Principal,""), "")</f>
        <v/>
      </c>
      <c r="G225" s="108" t="str">
        <f>IFERROR(IF(Loan_Not_Paid*Values_Entered,Interest,""), "")</f>
        <v/>
      </c>
      <c r="H225" s="108" t="str">
        <f>IFERROR(IF(Loan_Not_Paid*Values_Entered,Ending_Balance,""), "")</f>
        <v/>
      </c>
    </row>
    <row r="226" spans="2:8" x14ac:dyDescent="0.35">
      <c r="B226" s="92" t="str">
        <f>IFERROR(IF(Loan_Not_Paid*Values_Entered,Payment_Number,""), "")</f>
        <v/>
      </c>
      <c r="C226" s="91" t="str">
        <f>IFERROR(IF(Loan_Not_Paid*Values_Entered,Payment_Date,""), "")</f>
        <v/>
      </c>
      <c r="D226" s="108" t="str">
        <f>IFERROR(IF(Loan_Not_Paid*Values_Entered,Beginning_Balance,""), "")</f>
        <v/>
      </c>
      <c r="E226" s="108" t="str">
        <f>IFERROR(IF(Loan_Not_Paid*Values_Entered,Monthly_Payment,""), "")</f>
        <v/>
      </c>
      <c r="F226" s="108" t="str">
        <f>IFERROR(IF(Loan_Not_Paid*Values_Entered,Principal,""), "")</f>
        <v/>
      </c>
      <c r="G226" s="108" t="str">
        <f>IFERROR(IF(Loan_Not_Paid*Values_Entered,Interest,""), "")</f>
        <v/>
      </c>
      <c r="H226" s="108" t="str">
        <f>IFERROR(IF(Loan_Not_Paid*Values_Entered,Ending_Balance,""), "")</f>
        <v/>
      </c>
    </row>
    <row r="227" spans="2:8" x14ac:dyDescent="0.35">
      <c r="B227" s="92" t="str">
        <f>IFERROR(IF(Loan_Not_Paid*Values_Entered,Payment_Number,""), "")</f>
        <v/>
      </c>
      <c r="C227" s="91" t="str">
        <f>IFERROR(IF(Loan_Not_Paid*Values_Entered,Payment_Date,""), "")</f>
        <v/>
      </c>
      <c r="D227" s="108" t="str">
        <f>IFERROR(IF(Loan_Not_Paid*Values_Entered,Beginning_Balance,""), "")</f>
        <v/>
      </c>
      <c r="E227" s="108" t="str">
        <f>IFERROR(IF(Loan_Not_Paid*Values_Entered,Monthly_Payment,""), "")</f>
        <v/>
      </c>
      <c r="F227" s="108" t="str">
        <f>IFERROR(IF(Loan_Not_Paid*Values_Entered,Principal,""), "")</f>
        <v/>
      </c>
      <c r="G227" s="108" t="str">
        <f>IFERROR(IF(Loan_Not_Paid*Values_Entered,Interest,""), "")</f>
        <v/>
      </c>
      <c r="H227" s="108" t="str">
        <f>IFERROR(IF(Loan_Not_Paid*Values_Entered,Ending_Balance,""), "")</f>
        <v/>
      </c>
    </row>
    <row r="228" spans="2:8" x14ac:dyDescent="0.35">
      <c r="B228" s="92" t="str">
        <f>IFERROR(IF(Loan_Not_Paid*Values_Entered,Payment_Number,""), "")</f>
        <v/>
      </c>
      <c r="C228" s="91" t="str">
        <f>IFERROR(IF(Loan_Not_Paid*Values_Entered,Payment_Date,""), "")</f>
        <v/>
      </c>
      <c r="D228" s="108" t="str">
        <f>IFERROR(IF(Loan_Not_Paid*Values_Entered,Beginning_Balance,""), "")</f>
        <v/>
      </c>
      <c r="E228" s="108" t="str">
        <f>IFERROR(IF(Loan_Not_Paid*Values_Entered,Monthly_Payment,""), "")</f>
        <v/>
      </c>
      <c r="F228" s="108" t="str">
        <f>IFERROR(IF(Loan_Not_Paid*Values_Entered,Principal,""), "")</f>
        <v/>
      </c>
      <c r="G228" s="108" t="str">
        <f>IFERROR(IF(Loan_Not_Paid*Values_Entered,Interest,""), "")</f>
        <v/>
      </c>
      <c r="H228" s="108" t="str">
        <f>IFERROR(IF(Loan_Not_Paid*Values_Entered,Ending_Balance,""), "")</f>
        <v/>
      </c>
    </row>
    <row r="229" spans="2:8" x14ac:dyDescent="0.35">
      <c r="B229" s="92" t="str">
        <f>IFERROR(IF(Loan_Not_Paid*Values_Entered,Payment_Number,""), "")</f>
        <v/>
      </c>
      <c r="C229" s="91" t="str">
        <f>IFERROR(IF(Loan_Not_Paid*Values_Entered,Payment_Date,""), "")</f>
        <v/>
      </c>
      <c r="D229" s="108" t="str">
        <f>IFERROR(IF(Loan_Not_Paid*Values_Entered,Beginning_Balance,""), "")</f>
        <v/>
      </c>
      <c r="E229" s="108" t="str">
        <f>IFERROR(IF(Loan_Not_Paid*Values_Entered,Monthly_Payment,""), "")</f>
        <v/>
      </c>
      <c r="F229" s="108" t="str">
        <f>IFERROR(IF(Loan_Not_Paid*Values_Entered,Principal,""), "")</f>
        <v/>
      </c>
      <c r="G229" s="108" t="str">
        <f>IFERROR(IF(Loan_Not_Paid*Values_Entered,Interest,""), "")</f>
        <v/>
      </c>
      <c r="H229" s="108" t="str">
        <f>IFERROR(IF(Loan_Not_Paid*Values_Entered,Ending_Balance,""), "")</f>
        <v/>
      </c>
    </row>
    <row r="230" spans="2:8" x14ac:dyDescent="0.35">
      <c r="B230" s="92" t="str">
        <f>IFERROR(IF(Loan_Not_Paid*Values_Entered,Payment_Number,""), "")</f>
        <v/>
      </c>
      <c r="C230" s="91" t="str">
        <f>IFERROR(IF(Loan_Not_Paid*Values_Entered,Payment_Date,""), "")</f>
        <v/>
      </c>
      <c r="D230" s="108" t="str">
        <f>IFERROR(IF(Loan_Not_Paid*Values_Entered,Beginning_Balance,""), "")</f>
        <v/>
      </c>
      <c r="E230" s="108" t="str">
        <f>IFERROR(IF(Loan_Not_Paid*Values_Entered,Monthly_Payment,""), "")</f>
        <v/>
      </c>
      <c r="F230" s="108" t="str">
        <f>IFERROR(IF(Loan_Not_Paid*Values_Entered,Principal,""), "")</f>
        <v/>
      </c>
      <c r="G230" s="108" t="str">
        <f>IFERROR(IF(Loan_Not_Paid*Values_Entered,Interest,""), "")</f>
        <v/>
      </c>
      <c r="H230" s="108" t="str">
        <f>IFERROR(IF(Loan_Not_Paid*Values_Entered,Ending_Balance,""), "")</f>
        <v/>
      </c>
    </row>
    <row r="231" spans="2:8" x14ac:dyDescent="0.35">
      <c r="B231" s="92" t="str">
        <f>IFERROR(IF(Loan_Not_Paid*Values_Entered,Payment_Number,""), "")</f>
        <v/>
      </c>
      <c r="C231" s="91" t="str">
        <f>IFERROR(IF(Loan_Not_Paid*Values_Entered,Payment_Date,""), "")</f>
        <v/>
      </c>
      <c r="D231" s="108" t="str">
        <f>IFERROR(IF(Loan_Not_Paid*Values_Entered,Beginning_Balance,""), "")</f>
        <v/>
      </c>
      <c r="E231" s="108" t="str">
        <f>IFERROR(IF(Loan_Not_Paid*Values_Entered,Monthly_Payment,""), "")</f>
        <v/>
      </c>
      <c r="F231" s="108" t="str">
        <f>IFERROR(IF(Loan_Not_Paid*Values_Entered,Principal,""), "")</f>
        <v/>
      </c>
      <c r="G231" s="108" t="str">
        <f>IFERROR(IF(Loan_Not_Paid*Values_Entered,Interest,""), "")</f>
        <v/>
      </c>
      <c r="H231" s="108" t="str">
        <f>IFERROR(IF(Loan_Not_Paid*Values_Entered,Ending_Balance,""), "")</f>
        <v/>
      </c>
    </row>
    <row r="232" spans="2:8" x14ac:dyDescent="0.35">
      <c r="B232" s="92" t="str">
        <f>IFERROR(IF(Loan_Not_Paid*Values_Entered,Payment_Number,""), "")</f>
        <v/>
      </c>
      <c r="C232" s="91" t="str">
        <f>IFERROR(IF(Loan_Not_Paid*Values_Entered,Payment_Date,""), "")</f>
        <v/>
      </c>
      <c r="D232" s="108" t="str">
        <f>IFERROR(IF(Loan_Not_Paid*Values_Entered,Beginning_Balance,""), "")</f>
        <v/>
      </c>
      <c r="E232" s="108" t="str">
        <f>IFERROR(IF(Loan_Not_Paid*Values_Entered,Monthly_Payment,""), "")</f>
        <v/>
      </c>
      <c r="F232" s="108" t="str">
        <f>IFERROR(IF(Loan_Not_Paid*Values_Entered,Principal,""), "")</f>
        <v/>
      </c>
      <c r="G232" s="108" t="str">
        <f>IFERROR(IF(Loan_Not_Paid*Values_Entered,Interest,""), "")</f>
        <v/>
      </c>
      <c r="H232" s="108" t="str">
        <f>IFERROR(IF(Loan_Not_Paid*Values_Entered,Ending_Balance,""), "")</f>
        <v/>
      </c>
    </row>
    <row r="233" spans="2:8" x14ac:dyDescent="0.35">
      <c r="B233" s="92" t="str">
        <f>IFERROR(IF(Loan_Not_Paid*Values_Entered,Payment_Number,""), "")</f>
        <v/>
      </c>
      <c r="C233" s="91" t="str">
        <f>IFERROR(IF(Loan_Not_Paid*Values_Entered,Payment_Date,""), "")</f>
        <v/>
      </c>
      <c r="D233" s="108" t="str">
        <f>IFERROR(IF(Loan_Not_Paid*Values_Entered,Beginning_Balance,""), "")</f>
        <v/>
      </c>
      <c r="E233" s="108" t="str">
        <f>IFERROR(IF(Loan_Not_Paid*Values_Entered,Monthly_Payment,""), "")</f>
        <v/>
      </c>
      <c r="F233" s="108" t="str">
        <f>IFERROR(IF(Loan_Not_Paid*Values_Entered,Principal,""), "")</f>
        <v/>
      </c>
      <c r="G233" s="108" t="str">
        <f>IFERROR(IF(Loan_Not_Paid*Values_Entered,Interest,""), "")</f>
        <v/>
      </c>
      <c r="H233" s="108" t="str">
        <f>IFERROR(IF(Loan_Not_Paid*Values_Entered,Ending_Balance,""), "")</f>
        <v/>
      </c>
    </row>
    <row r="234" spans="2:8" x14ac:dyDescent="0.35">
      <c r="B234" s="92" t="str">
        <f>IFERROR(IF(Loan_Not_Paid*Values_Entered,Payment_Number,""), "")</f>
        <v/>
      </c>
      <c r="C234" s="91" t="str">
        <f>IFERROR(IF(Loan_Not_Paid*Values_Entered,Payment_Date,""), "")</f>
        <v/>
      </c>
      <c r="D234" s="108" t="str">
        <f>IFERROR(IF(Loan_Not_Paid*Values_Entered,Beginning_Balance,""), "")</f>
        <v/>
      </c>
      <c r="E234" s="108" t="str">
        <f>IFERROR(IF(Loan_Not_Paid*Values_Entered,Monthly_Payment,""), "")</f>
        <v/>
      </c>
      <c r="F234" s="108" t="str">
        <f>IFERROR(IF(Loan_Not_Paid*Values_Entered,Principal,""), "")</f>
        <v/>
      </c>
      <c r="G234" s="108" t="str">
        <f>IFERROR(IF(Loan_Not_Paid*Values_Entered,Interest,""), "")</f>
        <v/>
      </c>
      <c r="H234" s="108" t="str">
        <f>IFERROR(IF(Loan_Not_Paid*Values_Entered,Ending_Balance,""), "")</f>
        <v/>
      </c>
    </row>
    <row r="235" spans="2:8" x14ac:dyDescent="0.35">
      <c r="B235" s="92" t="str">
        <f>IFERROR(IF(Loan_Not_Paid*Values_Entered,Payment_Number,""), "")</f>
        <v/>
      </c>
      <c r="C235" s="91" t="str">
        <f>IFERROR(IF(Loan_Not_Paid*Values_Entered,Payment_Date,""), "")</f>
        <v/>
      </c>
      <c r="D235" s="108" t="str">
        <f>IFERROR(IF(Loan_Not_Paid*Values_Entered,Beginning_Balance,""), "")</f>
        <v/>
      </c>
      <c r="E235" s="108" t="str">
        <f>IFERROR(IF(Loan_Not_Paid*Values_Entered,Monthly_Payment,""), "")</f>
        <v/>
      </c>
      <c r="F235" s="108" t="str">
        <f>IFERROR(IF(Loan_Not_Paid*Values_Entered,Principal,""), "")</f>
        <v/>
      </c>
      <c r="G235" s="108" t="str">
        <f>IFERROR(IF(Loan_Not_Paid*Values_Entered,Interest,""), "")</f>
        <v/>
      </c>
      <c r="H235" s="108" t="str">
        <f>IFERROR(IF(Loan_Not_Paid*Values_Entered,Ending_Balance,""), "")</f>
        <v/>
      </c>
    </row>
    <row r="236" spans="2:8" x14ac:dyDescent="0.35">
      <c r="B236" s="92" t="str">
        <f>IFERROR(IF(Loan_Not_Paid*Values_Entered,Payment_Number,""), "")</f>
        <v/>
      </c>
      <c r="C236" s="91" t="str">
        <f>IFERROR(IF(Loan_Not_Paid*Values_Entered,Payment_Date,""), "")</f>
        <v/>
      </c>
      <c r="D236" s="108" t="str">
        <f>IFERROR(IF(Loan_Not_Paid*Values_Entered,Beginning_Balance,""), "")</f>
        <v/>
      </c>
      <c r="E236" s="108" t="str">
        <f>IFERROR(IF(Loan_Not_Paid*Values_Entered,Monthly_Payment,""), "")</f>
        <v/>
      </c>
      <c r="F236" s="108" t="str">
        <f>IFERROR(IF(Loan_Not_Paid*Values_Entered,Principal,""), "")</f>
        <v/>
      </c>
      <c r="G236" s="108" t="str">
        <f>IFERROR(IF(Loan_Not_Paid*Values_Entered,Interest,""), "")</f>
        <v/>
      </c>
      <c r="H236" s="108" t="str">
        <f>IFERROR(IF(Loan_Not_Paid*Values_Entered,Ending_Balance,""), "")</f>
        <v/>
      </c>
    </row>
    <row r="237" spans="2:8" x14ac:dyDescent="0.35">
      <c r="B237" s="92" t="str">
        <f>IFERROR(IF(Loan_Not_Paid*Values_Entered,Payment_Number,""), "")</f>
        <v/>
      </c>
      <c r="C237" s="91" t="str">
        <f>IFERROR(IF(Loan_Not_Paid*Values_Entered,Payment_Date,""), "")</f>
        <v/>
      </c>
      <c r="D237" s="108" t="str">
        <f>IFERROR(IF(Loan_Not_Paid*Values_Entered,Beginning_Balance,""), "")</f>
        <v/>
      </c>
      <c r="E237" s="108" t="str">
        <f>IFERROR(IF(Loan_Not_Paid*Values_Entered,Monthly_Payment,""), "")</f>
        <v/>
      </c>
      <c r="F237" s="108" t="str">
        <f>IFERROR(IF(Loan_Not_Paid*Values_Entered,Principal,""), "")</f>
        <v/>
      </c>
      <c r="G237" s="108" t="str">
        <f>IFERROR(IF(Loan_Not_Paid*Values_Entered,Interest,""), "")</f>
        <v/>
      </c>
      <c r="H237" s="108" t="str">
        <f>IFERROR(IF(Loan_Not_Paid*Values_Entered,Ending_Balance,""), "")</f>
        <v/>
      </c>
    </row>
    <row r="238" spans="2:8" x14ac:dyDescent="0.35">
      <c r="B238" s="92" t="str">
        <f>IFERROR(IF(Loan_Not_Paid*Values_Entered,Payment_Number,""), "")</f>
        <v/>
      </c>
      <c r="C238" s="91" t="str">
        <f>IFERROR(IF(Loan_Not_Paid*Values_Entered,Payment_Date,""), "")</f>
        <v/>
      </c>
      <c r="D238" s="108" t="str">
        <f>IFERROR(IF(Loan_Not_Paid*Values_Entered,Beginning_Balance,""), "")</f>
        <v/>
      </c>
      <c r="E238" s="108" t="str">
        <f>IFERROR(IF(Loan_Not_Paid*Values_Entered,Monthly_Payment,""), "")</f>
        <v/>
      </c>
      <c r="F238" s="108" t="str">
        <f>IFERROR(IF(Loan_Not_Paid*Values_Entered,Principal,""), "")</f>
        <v/>
      </c>
      <c r="G238" s="108" t="str">
        <f>IFERROR(IF(Loan_Not_Paid*Values_Entered,Interest,""), "")</f>
        <v/>
      </c>
      <c r="H238" s="108" t="str">
        <f>IFERROR(IF(Loan_Not_Paid*Values_Entered,Ending_Balance,""), "")</f>
        <v/>
      </c>
    </row>
    <row r="239" spans="2:8" x14ac:dyDescent="0.35">
      <c r="B239" s="92" t="str">
        <f>IFERROR(IF(Loan_Not_Paid*Values_Entered,Payment_Number,""), "")</f>
        <v/>
      </c>
      <c r="C239" s="91" t="str">
        <f>IFERROR(IF(Loan_Not_Paid*Values_Entered,Payment_Date,""), "")</f>
        <v/>
      </c>
      <c r="D239" s="108" t="str">
        <f>IFERROR(IF(Loan_Not_Paid*Values_Entered,Beginning_Balance,""), "")</f>
        <v/>
      </c>
      <c r="E239" s="108" t="str">
        <f>IFERROR(IF(Loan_Not_Paid*Values_Entered,Monthly_Payment,""), "")</f>
        <v/>
      </c>
      <c r="F239" s="108" t="str">
        <f>IFERROR(IF(Loan_Not_Paid*Values_Entered,Principal,""), "")</f>
        <v/>
      </c>
      <c r="G239" s="108" t="str">
        <f>IFERROR(IF(Loan_Not_Paid*Values_Entered,Interest,""), "")</f>
        <v/>
      </c>
      <c r="H239" s="108" t="str">
        <f>IFERROR(IF(Loan_Not_Paid*Values_Entered,Ending_Balance,""), "")</f>
        <v/>
      </c>
    </row>
    <row r="240" spans="2:8" x14ac:dyDescent="0.35">
      <c r="B240" s="92" t="str">
        <f>IFERROR(IF(Loan_Not_Paid*Values_Entered,Payment_Number,""), "")</f>
        <v/>
      </c>
      <c r="C240" s="91" t="str">
        <f>IFERROR(IF(Loan_Not_Paid*Values_Entered,Payment_Date,""), "")</f>
        <v/>
      </c>
      <c r="D240" s="108" t="str">
        <f>IFERROR(IF(Loan_Not_Paid*Values_Entered,Beginning_Balance,""), "")</f>
        <v/>
      </c>
      <c r="E240" s="108" t="str">
        <f>IFERROR(IF(Loan_Not_Paid*Values_Entered,Monthly_Payment,""), "")</f>
        <v/>
      </c>
      <c r="F240" s="108" t="str">
        <f>IFERROR(IF(Loan_Not_Paid*Values_Entered,Principal,""), "")</f>
        <v/>
      </c>
      <c r="G240" s="108" t="str">
        <f>IFERROR(IF(Loan_Not_Paid*Values_Entered,Interest,""), "")</f>
        <v/>
      </c>
      <c r="H240" s="108" t="str">
        <f>IFERROR(IF(Loan_Not_Paid*Values_Entered,Ending_Balance,""), "")</f>
        <v/>
      </c>
    </row>
    <row r="241" spans="2:8" x14ac:dyDescent="0.35">
      <c r="B241" s="92" t="str">
        <f>IFERROR(IF(Loan_Not_Paid*Values_Entered,Payment_Number,""), "")</f>
        <v/>
      </c>
      <c r="C241" s="91" t="str">
        <f>IFERROR(IF(Loan_Not_Paid*Values_Entered,Payment_Date,""), "")</f>
        <v/>
      </c>
      <c r="D241" s="108" t="str">
        <f>IFERROR(IF(Loan_Not_Paid*Values_Entered,Beginning_Balance,""), "")</f>
        <v/>
      </c>
      <c r="E241" s="108" t="str">
        <f>IFERROR(IF(Loan_Not_Paid*Values_Entered,Monthly_Payment,""), "")</f>
        <v/>
      </c>
      <c r="F241" s="108" t="str">
        <f>IFERROR(IF(Loan_Not_Paid*Values_Entered,Principal,""), "")</f>
        <v/>
      </c>
      <c r="G241" s="108" t="str">
        <f>IFERROR(IF(Loan_Not_Paid*Values_Entered,Interest,""), "")</f>
        <v/>
      </c>
      <c r="H241" s="108" t="str">
        <f>IFERROR(IF(Loan_Not_Paid*Values_Entered,Ending_Balance,""), "")</f>
        <v/>
      </c>
    </row>
    <row r="242" spans="2:8" x14ac:dyDescent="0.35">
      <c r="B242" s="92" t="str">
        <f>IFERROR(IF(Loan_Not_Paid*Values_Entered,Payment_Number,""), "")</f>
        <v/>
      </c>
      <c r="C242" s="91" t="str">
        <f>IFERROR(IF(Loan_Not_Paid*Values_Entered,Payment_Date,""), "")</f>
        <v/>
      </c>
      <c r="D242" s="108" t="str">
        <f>IFERROR(IF(Loan_Not_Paid*Values_Entered,Beginning_Balance,""), "")</f>
        <v/>
      </c>
      <c r="E242" s="108" t="str">
        <f>IFERROR(IF(Loan_Not_Paid*Values_Entered,Monthly_Payment,""), "")</f>
        <v/>
      </c>
      <c r="F242" s="108" t="str">
        <f>IFERROR(IF(Loan_Not_Paid*Values_Entered,Principal,""), "")</f>
        <v/>
      </c>
      <c r="G242" s="108" t="str">
        <f>IFERROR(IF(Loan_Not_Paid*Values_Entered,Interest,""), "")</f>
        <v/>
      </c>
      <c r="H242" s="108" t="str">
        <f>IFERROR(IF(Loan_Not_Paid*Values_Entered,Ending_Balance,""), "")</f>
        <v/>
      </c>
    </row>
    <row r="243" spans="2:8" x14ac:dyDescent="0.35">
      <c r="B243" s="92" t="str">
        <f>IFERROR(IF(Loan_Not_Paid*Values_Entered,Payment_Number,""), "")</f>
        <v/>
      </c>
      <c r="C243" s="91" t="str">
        <f>IFERROR(IF(Loan_Not_Paid*Values_Entered,Payment_Date,""), "")</f>
        <v/>
      </c>
      <c r="D243" s="108" t="str">
        <f>IFERROR(IF(Loan_Not_Paid*Values_Entered,Beginning_Balance,""), "")</f>
        <v/>
      </c>
      <c r="E243" s="108" t="str">
        <f>IFERROR(IF(Loan_Not_Paid*Values_Entered,Monthly_Payment,""), "")</f>
        <v/>
      </c>
      <c r="F243" s="108" t="str">
        <f>IFERROR(IF(Loan_Not_Paid*Values_Entered,Principal,""), "")</f>
        <v/>
      </c>
      <c r="G243" s="108" t="str">
        <f>IFERROR(IF(Loan_Not_Paid*Values_Entered,Interest,""), "")</f>
        <v/>
      </c>
      <c r="H243" s="108" t="str">
        <f>IFERROR(IF(Loan_Not_Paid*Values_Entered,Ending_Balance,""), "")</f>
        <v/>
      </c>
    </row>
    <row r="244" spans="2:8" x14ac:dyDescent="0.35">
      <c r="B244" s="92" t="str">
        <f>IFERROR(IF(Loan_Not_Paid*Values_Entered,Payment_Number,""), "")</f>
        <v/>
      </c>
      <c r="C244" s="91" t="str">
        <f>IFERROR(IF(Loan_Not_Paid*Values_Entered,Payment_Date,""), "")</f>
        <v/>
      </c>
      <c r="D244" s="108" t="str">
        <f>IFERROR(IF(Loan_Not_Paid*Values_Entered,Beginning_Balance,""), "")</f>
        <v/>
      </c>
      <c r="E244" s="108" t="str">
        <f>IFERROR(IF(Loan_Not_Paid*Values_Entered,Monthly_Payment,""), "")</f>
        <v/>
      </c>
      <c r="F244" s="108" t="str">
        <f>IFERROR(IF(Loan_Not_Paid*Values_Entered,Principal,""), "")</f>
        <v/>
      </c>
      <c r="G244" s="108" t="str">
        <f>IFERROR(IF(Loan_Not_Paid*Values_Entered,Interest,""), "")</f>
        <v/>
      </c>
      <c r="H244" s="108" t="str">
        <f>IFERROR(IF(Loan_Not_Paid*Values_Entered,Ending_Balance,""), "")</f>
        <v/>
      </c>
    </row>
    <row r="245" spans="2:8" x14ac:dyDescent="0.35">
      <c r="B245" s="92" t="str">
        <f>IFERROR(IF(Loan_Not_Paid*Values_Entered,Payment_Number,""), "")</f>
        <v/>
      </c>
      <c r="C245" s="91" t="str">
        <f>IFERROR(IF(Loan_Not_Paid*Values_Entered,Payment_Date,""), "")</f>
        <v/>
      </c>
      <c r="D245" s="108" t="str">
        <f>IFERROR(IF(Loan_Not_Paid*Values_Entered,Beginning_Balance,""), "")</f>
        <v/>
      </c>
      <c r="E245" s="108" t="str">
        <f>IFERROR(IF(Loan_Not_Paid*Values_Entered,Monthly_Payment,""), "")</f>
        <v/>
      </c>
      <c r="F245" s="108" t="str">
        <f>IFERROR(IF(Loan_Not_Paid*Values_Entered,Principal,""), "")</f>
        <v/>
      </c>
      <c r="G245" s="108" t="str">
        <f>IFERROR(IF(Loan_Not_Paid*Values_Entered,Interest,""), "")</f>
        <v/>
      </c>
      <c r="H245" s="108" t="str">
        <f>IFERROR(IF(Loan_Not_Paid*Values_Entered,Ending_Balance,""), "")</f>
        <v/>
      </c>
    </row>
    <row r="246" spans="2:8" x14ac:dyDescent="0.35">
      <c r="B246" s="92" t="str">
        <f>IFERROR(IF(Loan_Not_Paid*Values_Entered,Payment_Number,""), "")</f>
        <v/>
      </c>
      <c r="C246" s="91" t="str">
        <f>IFERROR(IF(Loan_Not_Paid*Values_Entered,Payment_Date,""), "")</f>
        <v/>
      </c>
      <c r="D246" s="108" t="str">
        <f>IFERROR(IF(Loan_Not_Paid*Values_Entered,Beginning_Balance,""), "")</f>
        <v/>
      </c>
      <c r="E246" s="108" t="str">
        <f>IFERROR(IF(Loan_Not_Paid*Values_Entered,Monthly_Payment,""), "")</f>
        <v/>
      </c>
      <c r="F246" s="108" t="str">
        <f>IFERROR(IF(Loan_Not_Paid*Values_Entered,Principal,""), "")</f>
        <v/>
      </c>
      <c r="G246" s="108" t="str">
        <f>IFERROR(IF(Loan_Not_Paid*Values_Entered,Interest,""), "")</f>
        <v/>
      </c>
      <c r="H246" s="108" t="str">
        <f>IFERROR(IF(Loan_Not_Paid*Values_Entered,Ending_Balance,""), "")</f>
        <v/>
      </c>
    </row>
    <row r="247" spans="2:8" x14ac:dyDescent="0.35">
      <c r="B247" s="92" t="str">
        <f>IFERROR(IF(Loan_Not_Paid*Values_Entered,Payment_Number,""), "")</f>
        <v/>
      </c>
      <c r="C247" s="91" t="str">
        <f>IFERROR(IF(Loan_Not_Paid*Values_Entered,Payment_Date,""), "")</f>
        <v/>
      </c>
      <c r="D247" s="108" t="str">
        <f>IFERROR(IF(Loan_Not_Paid*Values_Entered,Beginning_Balance,""), "")</f>
        <v/>
      </c>
      <c r="E247" s="108" t="str">
        <f>IFERROR(IF(Loan_Not_Paid*Values_Entered,Monthly_Payment,""), "")</f>
        <v/>
      </c>
      <c r="F247" s="108" t="str">
        <f>IFERROR(IF(Loan_Not_Paid*Values_Entered,Principal,""), "")</f>
        <v/>
      </c>
      <c r="G247" s="108" t="str">
        <f>IFERROR(IF(Loan_Not_Paid*Values_Entered,Interest,""), "")</f>
        <v/>
      </c>
      <c r="H247" s="108" t="str">
        <f>IFERROR(IF(Loan_Not_Paid*Values_Entered,Ending_Balance,""), "")</f>
        <v/>
      </c>
    </row>
    <row r="248" spans="2:8" x14ac:dyDescent="0.35">
      <c r="B248" s="92" t="str">
        <f>IFERROR(IF(Loan_Not_Paid*Values_Entered,Payment_Number,""), "")</f>
        <v/>
      </c>
      <c r="C248" s="91" t="str">
        <f>IFERROR(IF(Loan_Not_Paid*Values_Entered,Payment_Date,""), "")</f>
        <v/>
      </c>
      <c r="D248" s="108" t="str">
        <f>IFERROR(IF(Loan_Not_Paid*Values_Entered,Beginning_Balance,""), "")</f>
        <v/>
      </c>
      <c r="E248" s="108" t="str">
        <f>IFERROR(IF(Loan_Not_Paid*Values_Entered,Monthly_Payment,""), "")</f>
        <v/>
      </c>
      <c r="F248" s="108" t="str">
        <f>IFERROR(IF(Loan_Not_Paid*Values_Entered,Principal,""), "")</f>
        <v/>
      </c>
      <c r="G248" s="108" t="str">
        <f>IFERROR(IF(Loan_Not_Paid*Values_Entered,Interest,""), "")</f>
        <v/>
      </c>
      <c r="H248" s="108" t="str">
        <f>IFERROR(IF(Loan_Not_Paid*Values_Entered,Ending_Balance,""), "")</f>
        <v/>
      </c>
    </row>
    <row r="249" spans="2:8" x14ac:dyDescent="0.35">
      <c r="B249" s="92" t="str">
        <f>IFERROR(IF(Loan_Not_Paid*Values_Entered,Payment_Number,""), "")</f>
        <v/>
      </c>
      <c r="C249" s="91" t="str">
        <f>IFERROR(IF(Loan_Not_Paid*Values_Entered,Payment_Date,""), "")</f>
        <v/>
      </c>
      <c r="D249" s="108" t="str">
        <f>IFERROR(IF(Loan_Not_Paid*Values_Entered,Beginning_Balance,""), "")</f>
        <v/>
      </c>
      <c r="E249" s="108" t="str">
        <f>IFERROR(IF(Loan_Not_Paid*Values_Entered,Monthly_Payment,""), "")</f>
        <v/>
      </c>
      <c r="F249" s="108" t="str">
        <f>IFERROR(IF(Loan_Not_Paid*Values_Entered,Principal,""), "")</f>
        <v/>
      </c>
      <c r="G249" s="108" t="str">
        <f>IFERROR(IF(Loan_Not_Paid*Values_Entered,Interest,""), "")</f>
        <v/>
      </c>
      <c r="H249" s="108" t="str">
        <f>IFERROR(IF(Loan_Not_Paid*Values_Entered,Ending_Balance,""), "")</f>
        <v/>
      </c>
    </row>
    <row r="250" spans="2:8" x14ac:dyDescent="0.35">
      <c r="B250" s="92" t="str">
        <f>IFERROR(IF(Loan_Not_Paid*Values_Entered,Payment_Number,""), "")</f>
        <v/>
      </c>
      <c r="C250" s="91" t="str">
        <f>IFERROR(IF(Loan_Not_Paid*Values_Entered,Payment_Date,""), "")</f>
        <v/>
      </c>
      <c r="D250" s="108" t="str">
        <f>IFERROR(IF(Loan_Not_Paid*Values_Entered,Beginning_Balance,""), "")</f>
        <v/>
      </c>
      <c r="E250" s="108" t="str">
        <f>IFERROR(IF(Loan_Not_Paid*Values_Entered,Monthly_Payment,""), "")</f>
        <v/>
      </c>
      <c r="F250" s="108" t="str">
        <f>IFERROR(IF(Loan_Not_Paid*Values_Entered,Principal,""), "")</f>
        <v/>
      </c>
      <c r="G250" s="108" t="str">
        <f>IFERROR(IF(Loan_Not_Paid*Values_Entered,Interest,""), "")</f>
        <v/>
      </c>
      <c r="H250" s="108" t="str">
        <f>IFERROR(IF(Loan_Not_Paid*Values_Entered,Ending_Balance,""), "")</f>
        <v/>
      </c>
    </row>
    <row r="251" spans="2:8" x14ac:dyDescent="0.35">
      <c r="B251" s="92" t="str">
        <f>IFERROR(IF(Loan_Not_Paid*Values_Entered,Payment_Number,""), "")</f>
        <v/>
      </c>
      <c r="C251" s="91" t="str">
        <f>IFERROR(IF(Loan_Not_Paid*Values_Entered,Payment_Date,""), "")</f>
        <v/>
      </c>
      <c r="D251" s="108" t="str">
        <f>IFERROR(IF(Loan_Not_Paid*Values_Entered,Beginning_Balance,""), "")</f>
        <v/>
      </c>
      <c r="E251" s="108" t="str">
        <f>IFERROR(IF(Loan_Not_Paid*Values_Entered,Monthly_Payment,""), "")</f>
        <v/>
      </c>
      <c r="F251" s="108" t="str">
        <f>IFERROR(IF(Loan_Not_Paid*Values_Entered,Principal,""), "")</f>
        <v/>
      </c>
      <c r="G251" s="108" t="str">
        <f>IFERROR(IF(Loan_Not_Paid*Values_Entered,Interest,""), "")</f>
        <v/>
      </c>
      <c r="H251" s="108" t="str">
        <f>IFERROR(IF(Loan_Not_Paid*Values_Entered,Ending_Balance,""), "")</f>
        <v/>
      </c>
    </row>
    <row r="252" spans="2:8" x14ac:dyDescent="0.35">
      <c r="B252" s="92" t="str">
        <f>IFERROR(IF(Loan_Not_Paid*Values_Entered,Payment_Number,""), "")</f>
        <v/>
      </c>
      <c r="C252" s="91" t="str">
        <f>IFERROR(IF(Loan_Not_Paid*Values_Entered,Payment_Date,""), "")</f>
        <v/>
      </c>
      <c r="D252" s="108" t="str">
        <f>IFERROR(IF(Loan_Not_Paid*Values_Entered,Beginning_Balance,""), "")</f>
        <v/>
      </c>
      <c r="E252" s="108" t="str">
        <f>IFERROR(IF(Loan_Not_Paid*Values_Entered,Monthly_Payment,""), "")</f>
        <v/>
      </c>
      <c r="F252" s="108" t="str">
        <f>IFERROR(IF(Loan_Not_Paid*Values_Entered,Principal,""), "")</f>
        <v/>
      </c>
      <c r="G252" s="108" t="str">
        <f>IFERROR(IF(Loan_Not_Paid*Values_Entered,Interest,""), "")</f>
        <v/>
      </c>
      <c r="H252" s="108" t="str">
        <f>IFERROR(IF(Loan_Not_Paid*Values_Entered,Ending_Balance,""), "")</f>
        <v/>
      </c>
    </row>
    <row r="253" spans="2:8" x14ac:dyDescent="0.35">
      <c r="B253" s="92" t="str">
        <f>IFERROR(IF(Loan_Not_Paid*Values_Entered,Payment_Number,""), "")</f>
        <v/>
      </c>
      <c r="C253" s="91" t="str">
        <f>IFERROR(IF(Loan_Not_Paid*Values_Entered,Payment_Date,""), "")</f>
        <v/>
      </c>
      <c r="D253" s="108" t="str">
        <f>IFERROR(IF(Loan_Not_Paid*Values_Entered,Beginning_Balance,""), "")</f>
        <v/>
      </c>
      <c r="E253" s="108" t="str">
        <f>IFERROR(IF(Loan_Not_Paid*Values_Entered,Monthly_Payment,""), "")</f>
        <v/>
      </c>
      <c r="F253" s="108" t="str">
        <f>IFERROR(IF(Loan_Not_Paid*Values_Entered,Principal,""), "")</f>
        <v/>
      </c>
      <c r="G253" s="108" t="str">
        <f>IFERROR(IF(Loan_Not_Paid*Values_Entered,Interest,""), "")</f>
        <v/>
      </c>
      <c r="H253" s="108" t="str">
        <f>IFERROR(IF(Loan_Not_Paid*Values_Entered,Ending_Balance,""), "")</f>
        <v/>
      </c>
    </row>
    <row r="254" spans="2:8" x14ac:dyDescent="0.35">
      <c r="B254" s="92" t="str">
        <f>IFERROR(IF(Loan_Not_Paid*Values_Entered,Payment_Number,""), "")</f>
        <v/>
      </c>
      <c r="C254" s="91" t="str">
        <f>IFERROR(IF(Loan_Not_Paid*Values_Entered,Payment_Date,""), "")</f>
        <v/>
      </c>
      <c r="D254" s="108" t="str">
        <f>IFERROR(IF(Loan_Not_Paid*Values_Entered,Beginning_Balance,""), "")</f>
        <v/>
      </c>
      <c r="E254" s="108" t="str">
        <f>IFERROR(IF(Loan_Not_Paid*Values_Entered,Monthly_Payment,""), "")</f>
        <v/>
      </c>
      <c r="F254" s="108" t="str">
        <f>IFERROR(IF(Loan_Not_Paid*Values_Entered,Principal,""), "")</f>
        <v/>
      </c>
      <c r="G254" s="108" t="str">
        <f>IFERROR(IF(Loan_Not_Paid*Values_Entered,Interest,""), "")</f>
        <v/>
      </c>
      <c r="H254" s="108" t="str">
        <f>IFERROR(IF(Loan_Not_Paid*Values_Entered,Ending_Balance,""), "")</f>
        <v/>
      </c>
    </row>
    <row r="255" spans="2:8" x14ac:dyDescent="0.35">
      <c r="B255" s="92" t="str">
        <f>IFERROR(IF(Loan_Not_Paid*Values_Entered,Payment_Number,""), "")</f>
        <v/>
      </c>
      <c r="C255" s="91" t="str">
        <f>IFERROR(IF(Loan_Not_Paid*Values_Entered,Payment_Date,""), "")</f>
        <v/>
      </c>
      <c r="D255" s="108" t="str">
        <f>IFERROR(IF(Loan_Not_Paid*Values_Entered,Beginning_Balance,""), "")</f>
        <v/>
      </c>
      <c r="E255" s="108" t="str">
        <f>IFERROR(IF(Loan_Not_Paid*Values_Entered,Monthly_Payment,""), "")</f>
        <v/>
      </c>
      <c r="F255" s="108" t="str">
        <f>IFERROR(IF(Loan_Not_Paid*Values_Entered,Principal,""), "")</f>
        <v/>
      </c>
      <c r="G255" s="108" t="str">
        <f>IFERROR(IF(Loan_Not_Paid*Values_Entered,Interest,""), "")</f>
        <v/>
      </c>
      <c r="H255" s="108" t="str">
        <f>IFERROR(IF(Loan_Not_Paid*Values_Entered,Ending_Balance,""), "")</f>
        <v/>
      </c>
    </row>
    <row r="256" spans="2:8" x14ac:dyDescent="0.35">
      <c r="B256" s="92" t="str">
        <f>IFERROR(IF(Loan_Not_Paid*Values_Entered,Payment_Number,""), "")</f>
        <v/>
      </c>
      <c r="C256" s="91" t="str">
        <f>IFERROR(IF(Loan_Not_Paid*Values_Entered,Payment_Date,""), "")</f>
        <v/>
      </c>
      <c r="D256" s="108" t="str">
        <f>IFERROR(IF(Loan_Not_Paid*Values_Entered,Beginning_Balance,""), "")</f>
        <v/>
      </c>
      <c r="E256" s="108" t="str">
        <f>IFERROR(IF(Loan_Not_Paid*Values_Entered,Monthly_Payment,""), "")</f>
        <v/>
      </c>
      <c r="F256" s="108" t="str">
        <f>IFERROR(IF(Loan_Not_Paid*Values_Entered,Principal,""), "")</f>
        <v/>
      </c>
      <c r="G256" s="108" t="str">
        <f>IFERROR(IF(Loan_Not_Paid*Values_Entered,Interest,""), "")</f>
        <v/>
      </c>
      <c r="H256" s="108" t="str">
        <f>IFERROR(IF(Loan_Not_Paid*Values_Entered,Ending_Balance,""), "")</f>
        <v/>
      </c>
    </row>
    <row r="257" spans="2:8" x14ac:dyDescent="0.35">
      <c r="B257" s="92" t="str">
        <f>IFERROR(IF(Loan_Not_Paid*Values_Entered,Payment_Number,""), "")</f>
        <v/>
      </c>
      <c r="C257" s="91" t="str">
        <f>IFERROR(IF(Loan_Not_Paid*Values_Entered,Payment_Date,""), "")</f>
        <v/>
      </c>
      <c r="D257" s="108" t="str">
        <f>IFERROR(IF(Loan_Not_Paid*Values_Entered,Beginning_Balance,""), "")</f>
        <v/>
      </c>
      <c r="E257" s="108" t="str">
        <f>IFERROR(IF(Loan_Not_Paid*Values_Entered,Monthly_Payment,""), "")</f>
        <v/>
      </c>
      <c r="F257" s="108" t="str">
        <f>IFERROR(IF(Loan_Not_Paid*Values_Entered,Principal,""), "")</f>
        <v/>
      </c>
      <c r="G257" s="108" t="str">
        <f>IFERROR(IF(Loan_Not_Paid*Values_Entered,Interest,""), "")</f>
        <v/>
      </c>
      <c r="H257" s="108" t="str">
        <f>IFERROR(IF(Loan_Not_Paid*Values_Entered,Ending_Balance,""), "")</f>
        <v/>
      </c>
    </row>
    <row r="258" spans="2:8" x14ac:dyDescent="0.35">
      <c r="B258" s="92" t="str">
        <f>IFERROR(IF(Loan_Not_Paid*Values_Entered,Payment_Number,""), "")</f>
        <v/>
      </c>
      <c r="C258" s="91" t="str">
        <f>IFERROR(IF(Loan_Not_Paid*Values_Entered,Payment_Date,""), "")</f>
        <v/>
      </c>
      <c r="D258" s="108" t="str">
        <f>IFERROR(IF(Loan_Not_Paid*Values_Entered,Beginning_Balance,""), "")</f>
        <v/>
      </c>
      <c r="E258" s="108" t="str">
        <f>IFERROR(IF(Loan_Not_Paid*Values_Entered,Monthly_Payment,""), "")</f>
        <v/>
      </c>
      <c r="F258" s="108" t="str">
        <f>IFERROR(IF(Loan_Not_Paid*Values_Entered,Principal,""), "")</f>
        <v/>
      </c>
      <c r="G258" s="108" t="str">
        <f>IFERROR(IF(Loan_Not_Paid*Values_Entered,Interest,""), "")</f>
        <v/>
      </c>
      <c r="H258" s="108" t="str">
        <f>IFERROR(IF(Loan_Not_Paid*Values_Entered,Ending_Balance,""), "")</f>
        <v/>
      </c>
    </row>
    <row r="259" spans="2:8" x14ac:dyDescent="0.35">
      <c r="B259" s="92" t="str">
        <f>IFERROR(IF(Loan_Not_Paid*Values_Entered,Payment_Number,""), "")</f>
        <v/>
      </c>
      <c r="C259" s="91" t="str">
        <f>IFERROR(IF(Loan_Not_Paid*Values_Entered,Payment_Date,""), "")</f>
        <v/>
      </c>
      <c r="D259" s="108" t="str">
        <f>IFERROR(IF(Loan_Not_Paid*Values_Entered,Beginning_Balance,""), "")</f>
        <v/>
      </c>
      <c r="E259" s="108" t="str">
        <f>IFERROR(IF(Loan_Not_Paid*Values_Entered,Monthly_Payment,""), "")</f>
        <v/>
      </c>
      <c r="F259" s="108" t="str">
        <f>IFERROR(IF(Loan_Not_Paid*Values_Entered,Principal,""), "")</f>
        <v/>
      </c>
      <c r="G259" s="108" t="str">
        <f>IFERROR(IF(Loan_Not_Paid*Values_Entered,Interest,""), "")</f>
        <v/>
      </c>
      <c r="H259" s="108" t="str">
        <f>IFERROR(IF(Loan_Not_Paid*Values_Entered,Ending_Balance,""), "")</f>
        <v/>
      </c>
    </row>
    <row r="260" spans="2:8" x14ac:dyDescent="0.35">
      <c r="B260" s="92" t="str">
        <f>IFERROR(IF(Loan_Not_Paid*Values_Entered,Payment_Number,""), "")</f>
        <v/>
      </c>
      <c r="C260" s="91" t="str">
        <f>IFERROR(IF(Loan_Not_Paid*Values_Entered,Payment_Date,""), "")</f>
        <v/>
      </c>
      <c r="D260" s="108" t="str">
        <f>IFERROR(IF(Loan_Not_Paid*Values_Entered,Beginning_Balance,""), "")</f>
        <v/>
      </c>
      <c r="E260" s="108" t="str">
        <f>IFERROR(IF(Loan_Not_Paid*Values_Entered,Monthly_Payment,""), "")</f>
        <v/>
      </c>
      <c r="F260" s="108" t="str">
        <f>IFERROR(IF(Loan_Not_Paid*Values_Entered,Principal,""), "")</f>
        <v/>
      </c>
      <c r="G260" s="108" t="str">
        <f>IFERROR(IF(Loan_Not_Paid*Values_Entered,Interest,""), "")</f>
        <v/>
      </c>
      <c r="H260" s="108" t="str">
        <f>IFERROR(IF(Loan_Not_Paid*Values_Entered,Ending_Balance,""), "")</f>
        <v/>
      </c>
    </row>
    <row r="261" spans="2:8" x14ac:dyDescent="0.35">
      <c r="B261" s="92" t="str">
        <f>IFERROR(IF(Loan_Not_Paid*Values_Entered,Payment_Number,""), "")</f>
        <v/>
      </c>
      <c r="C261" s="91" t="str">
        <f>IFERROR(IF(Loan_Not_Paid*Values_Entered,Payment_Date,""), "")</f>
        <v/>
      </c>
      <c r="D261" s="108" t="str">
        <f>IFERROR(IF(Loan_Not_Paid*Values_Entered,Beginning_Balance,""), "")</f>
        <v/>
      </c>
      <c r="E261" s="108" t="str">
        <f>IFERROR(IF(Loan_Not_Paid*Values_Entered,Monthly_Payment,""), "")</f>
        <v/>
      </c>
      <c r="F261" s="108" t="str">
        <f>IFERROR(IF(Loan_Not_Paid*Values_Entered,Principal,""), "")</f>
        <v/>
      </c>
      <c r="G261" s="108" t="str">
        <f>IFERROR(IF(Loan_Not_Paid*Values_Entered,Interest,""), "")</f>
        <v/>
      </c>
      <c r="H261" s="108" t="str">
        <f>IFERROR(IF(Loan_Not_Paid*Values_Entered,Ending_Balance,""), "")</f>
        <v/>
      </c>
    </row>
    <row r="262" spans="2:8" x14ac:dyDescent="0.35">
      <c r="B262" s="92" t="str">
        <f>IFERROR(IF(Loan_Not_Paid*Values_Entered,Payment_Number,""), "")</f>
        <v/>
      </c>
      <c r="C262" s="91" t="str">
        <f>IFERROR(IF(Loan_Not_Paid*Values_Entered,Payment_Date,""), "")</f>
        <v/>
      </c>
      <c r="D262" s="108" t="str">
        <f>IFERROR(IF(Loan_Not_Paid*Values_Entered,Beginning_Balance,""), "")</f>
        <v/>
      </c>
      <c r="E262" s="108" t="str">
        <f>IFERROR(IF(Loan_Not_Paid*Values_Entered,Monthly_Payment,""), "")</f>
        <v/>
      </c>
      <c r="F262" s="108" t="str">
        <f>IFERROR(IF(Loan_Not_Paid*Values_Entered,Principal,""), "")</f>
        <v/>
      </c>
      <c r="G262" s="108" t="str">
        <f>IFERROR(IF(Loan_Not_Paid*Values_Entered,Interest,""), "")</f>
        <v/>
      </c>
      <c r="H262" s="108" t="str">
        <f>IFERROR(IF(Loan_Not_Paid*Values_Entered,Ending_Balance,""), "")</f>
        <v/>
      </c>
    </row>
    <row r="263" spans="2:8" x14ac:dyDescent="0.35">
      <c r="B263" s="92" t="str">
        <f>IFERROR(IF(Loan_Not_Paid*Values_Entered,Payment_Number,""), "")</f>
        <v/>
      </c>
      <c r="C263" s="91" t="str">
        <f>IFERROR(IF(Loan_Not_Paid*Values_Entered,Payment_Date,""), "")</f>
        <v/>
      </c>
      <c r="D263" s="108" t="str">
        <f>IFERROR(IF(Loan_Not_Paid*Values_Entered,Beginning_Balance,""), "")</f>
        <v/>
      </c>
      <c r="E263" s="108" t="str">
        <f>IFERROR(IF(Loan_Not_Paid*Values_Entered,Monthly_Payment,""), "")</f>
        <v/>
      </c>
      <c r="F263" s="108" t="str">
        <f>IFERROR(IF(Loan_Not_Paid*Values_Entered,Principal,""), "")</f>
        <v/>
      </c>
      <c r="G263" s="108" t="str">
        <f>IFERROR(IF(Loan_Not_Paid*Values_Entered,Interest,""), "")</f>
        <v/>
      </c>
      <c r="H263" s="108" t="str">
        <f>IFERROR(IF(Loan_Not_Paid*Values_Entered,Ending_Balance,""), "")</f>
        <v/>
      </c>
    </row>
    <row r="264" spans="2:8" x14ac:dyDescent="0.35">
      <c r="B264" s="92" t="str">
        <f>IFERROR(IF(Loan_Not_Paid*Values_Entered,Payment_Number,""), "")</f>
        <v/>
      </c>
      <c r="C264" s="91" t="str">
        <f>IFERROR(IF(Loan_Not_Paid*Values_Entered,Payment_Date,""), "")</f>
        <v/>
      </c>
      <c r="D264" s="108" t="str">
        <f>IFERROR(IF(Loan_Not_Paid*Values_Entered,Beginning_Balance,""), "")</f>
        <v/>
      </c>
      <c r="E264" s="108" t="str">
        <f>IFERROR(IF(Loan_Not_Paid*Values_Entered,Monthly_Payment,""), "")</f>
        <v/>
      </c>
      <c r="F264" s="108" t="str">
        <f>IFERROR(IF(Loan_Not_Paid*Values_Entered,Principal,""), "")</f>
        <v/>
      </c>
      <c r="G264" s="108" t="str">
        <f>IFERROR(IF(Loan_Not_Paid*Values_Entered,Interest,""), "")</f>
        <v/>
      </c>
      <c r="H264" s="108" t="str">
        <f>IFERROR(IF(Loan_Not_Paid*Values_Entered,Ending_Balance,""), "")</f>
        <v/>
      </c>
    </row>
    <row r="265" spans="2:8" x14ac:dyDescent="0.35">
      <c r="B265" s="92" t="str">
        <f>IFERROR(IF(Loan_Not_Paid*Values_Entered,Payment_Number,""), "")</f>
        <v/>
      </c>
      <c r="C265" s="91" t="str">
        <f>IFERROR(IF(Loan_Not_Paid*Values_Entered,Payment_Date,""), "")</f>
        <v/>
      </c>
      <c r="D265" s="108" t="str">
        <f>IFERROR(IF(Loan_Not_Paid*Values_Entered,Beginning_Balance,""), "")</f>
        <v/>
      </c>
      <c r="E265" s="108" t="str">
        <f>IFERROR(IF(Loan_Not_Paid*Values_Entered,Monthly_Payment,""), "")</f>
        <v/>
      </c>
      <c r="F265" s="108" t="str">
        <f>IFERROR(IF(Loan_Not_Paid*Values_Entered,Principal,""), "")</f>
        <v/>
      </c>
      <c r="G265" s="108" t="str">
        <f>IFERROR(IF(Loan_Not_Paid*Values_Entered,Interest,""), "")</f>
        <v/>
      </c>
      <c r="H265" s="108" t="str">
        <f>IFERROR(IF(Loan_Not_Paid*Values_Entered,Ending_Balance,""), "")</f>
        <v/>
      </c>
    </row>
    <row r="266" spans="2:8" x14ac:dyDescent="0.35">
      <c r="B266" s="92" t="str">
        <f>IFERROR(IF(Loan_Not_Paid*Values_Entered,Payment_Number,""), "")</f>
        <v/>
      </c>
      <c r="C266" s="91" t="str">
        <f>IFERROR(IF(Loan_Not_Paid*Values_Entered,Payment_Date,""), "")</f>
        <v/>
      </c>
      <c r="D266" s="108" t="str">
        <f>IFERROR(IF(Loan_Not_Paid*Values_Entered,Beginning_Balance,""), "")</f>
        <v/>
      </c>
      <c r="E266" s="108" t="str">
        <f>IFERROR(IF(Loan_Not_Paid*Values_Entered,Monthly_Payment,""), "")</f>
        <v/>
      </c>
      <c r="F266" s="108" t="str">
        <f>IFERROR(IF(Loan_Not_Paid*Values_Entered,Principal,""), "")</f>
        <v/>
      </c>
      <c r="G266" s="108" t="str">
        <f>IFERROR(IF(Loan_Not_Paid*Values_Entered,Interest,""), "")</f>
        <v/>
      </c>
      <c r="H266" s="108" t="str">
        <f>IFERROR(IF(Loan_Not_Paid*Values_Entered,Ending_Balance,""), "")</f>
        <v/>
      </c>
    </row>
    <row r="267" spans="2:8" x14ac:dyDescent="0.35">
      <c r="B267" s="92" t="str">
        <f>IFERROR(IF(Loan_Not_Paid*Values_Entered,Payment_Number,""), "")</f>
        <v/>
      </c>
      <c r="C267" s="91" t="str">
        <f>IFERROR(IF(Loan_Not_Paid*Values_Entered,Payment_Date,""), "")</f>
        <v/>
      </c>
      <c r="D267" s="108" t="str">
        <f>IFERROR(IF(Loan_Not_Paid*Values_Entered,Beginning_Balance,""), "")</f>
        <v/>
      </c>
      <c r="E267" s="108" t="str">
        <f>IFERROR(IF(Loan_Not_Paid*Values_Entered,Monthly_Payment,""), "")</f>
        <v/>
      </c>
      <c r="F267" s="108" t="str">
        <f>IFERROR(IF(Loan_Not_Paid*Values_Entered,Principal,""), "")</f>
        <v/>
      </c>
      <c r="G267" s="108" t="str">
        <f>IFERROR(IF(Loan_Not_Paid*Values_Entered,Interest,""), "")</f>
        <v/>
      </c>
      <c r="H267" s="108" t="str">
        <f>IFERROR(IF(Loan_Not_Paid*Values_Entered,Ending_Balance,""), "")</f>
        <v/>
      </c>
    </row>
    <row r="268" spans="2:8" x14ac:dyDescent="0.35">
      <c r="B268" s="92" t="str">
        <f>IFERROR(IF(Loan_Not_Paid*Values_Entered,Payment_Number,""), "")</f>
        <v/>
      </c>
      <c r="C268" s="91" t="str">
        <f>IFERROR(IF(Loan_Not_Paid*Values_Entered,Payment_Date,""), "")</f>
        <v/>
      </c>
      <c r="D268" s="108" t="str">
        <f>IFERROR(IF(Loan_Not_Paid*Values_Entered,Beginning_Balance,""), "")</f>
        <v/>
      </c>
      <c r="E268" s="108" t="str">
        <f>IFERROR(IF(Loan_Not_Paid*Values_Entered,Monthly_Payment,""), "")</f>
        <v/>
      </c>
      <c r="F268" s="108" t="str">
        <f>IFERROR(IF(Loan_Not_Paid*Values_Entered,Principal,""), "")</f>
        <v/>
      </c>
      <c r="G268" s="108" t="str">
        <f>IFERROR(IF(Loan_Not_Paid*Values_Entered,Interest,""), "")</f>
        <v/>
      </c>
      <c r="H268" s="108" t="str">
        <f>IFERROR(IF(Loan_Not_Paid*Values_Entered,Ending_Balance,""), "")</f>
        <v/>
      </c>
    </row>
    <row r="269" spans="2:8" x14ac:dyDescent="0.35">
      <c r="B269" s="92" t="str">
        <f>IFERROR(IF(Loan_Not_Paid*Values_Entered,Payment_Number,""), "")</f>
        <v/>
      </c>
      <c r="C269" s="91" t="str">
        <f>IFERROR(IF(Loan_Not_Paid*Values_Entered,Payment_Date,""), "")</f>
        <v/>
      </c>
      <c r="D269" s="108" t="str">
        <f>IFERROR(IF(Loan_Not_Paid*Values_Entered,Beginning_Balance,""), "")</f>
        <v/>
      </c>
      <c r="E269" s="108" t="str">
        <f>IFERROR(IF(Loan_Not_Paid*Values_Entered,Monthly_Payment,""), "")</f>
        <v/>
      </c>
      <c r="F269" s="108" t="str">
        <f>IFERROR(IF(Loan_Not_Paid*Values_Entered,Principal,""), "")</f>
        <v/>
      </c>
      <c r="G269" s="108" t="str">
        <f>IFERROR(IF(Loan_Not_Paid*Values_Entered,Interest,""), "")</f>
        <v/>
      </c>
      <c r="H269" s="108" t="str">
        <f>IFERROR(IF(Loan_Not_Paid*Values_Entered,Ending_Balance,""), "")</f>
        <v/>
      </c>
    </row>
    <row r="270" spans="2:8" x14ac:dyDescent="0.35">
      <c r="B270" s="92" t="str">
        <f>IFERROR(IF(Loan_Not_Paid*Values_Entered,Payment_Number,""), "")</f>
        <v/>
      </c>
      <c r="C270" s="91" t="str">
        <f>IFERROR(IF(Loan_Not_Paid*Values_Entered,Payment_Date,""), "")</f>
        <v/>
      </c>
      <c r="D270" s="108" t="str">
        <f>IFERROR(IF(Loan_Not_Paid*Values_Entered,Beginning_Balance,""), "")</f>
        <v/>
      </c>
      <c r="E270" s="108" t="str">
        <f>IFERROR(IF(Loan_Not_Paid*Values_Entered,Monthly_Payment,""), "")</f>
        <v/>
      </c>
      <c r="F270" s="108" t="str">
        <f>IFERROR(IF(Loan_Not_Paid*Values_Entered,Principal,""), "")</f>
        <v/>
      </c>
      <c r="G270" s="108" t="str">
        <f>IFERROR(IF(Loan_Not_Paid*Values_Entered,Interest,""), "")</f>
        <v/>
      </c>
      <c r="H270" s="108" t="str">
        <f>IFERROR(IF(Loan_Not_Paid*Values_Entered,Ending_Balance,""), "")</f>
        <v/>
      </c>
    </row>
    <row r="271" spans="2:8" x14ac:dyDescent="0.35">
      <c r="B271" s="92" t="str">
        <f>IFERROR(IF(Loan_Not_Paid*Values_Entered,Payment_Number,""), "")</f>
        <v/>
      </c>
      <c r="C271" s="91" t="str">
        <f>IFERROR(IF(Loan_Not_Paid*Values_Entered,Payment_Date,""), "")</f>
        <v/>
      </c>
      <c r="D271" s="108" t="str">
        <f>IFERROR(IF(Loan_Not_Paid*Values_Entered,Beginning_Balance,""), "")</f>
        <v/>
      </c>
      <c r="E271" s="108" t="str">
        <f>IFERROR(IF(Loan_Not_Paid*Values_Entered,Monthly_Payment,""), "")</f>
        <v/>
      </c>
      <c r="F271" s="108" t="str">
        <f>IFERROR(IF(Loan_Not_Paid*Values_Entered,Principal,""), "")</f>
        <v/>
      </c>
      <c r="G271" s="108" t="str">
        <f>IFERROR(IF(Loan_Not_Paid*Values_Entered,Interest,""), "")</f>
        <v/>
      </c>
      <c r="H271" s="108" t="str">
        <f>IFERROR(IF(Loan_Not_Paid*Values_Entered,Ending_Balance,""), "")</f>
        <v/>
      </c>
    </row>
    <row r="272" spans="2:8" x14ac:dyDescent="0.35">
      <c r="B272" s="92" t="str">
        <f>IFERROR(IF(Loan_Not_Paid*Values_Entered,Payment_Number,""), "")</f>
        <v/>
      </c>
      <c r="C272" s="91" t="str">
        <f>IFERROR(IF(Loan_Not_Paid*Values_Entered,Payment_Date,""), "")</f>
        <v/>
      </c>
      <c r="D272" s="108" t="str">
        <f>IFERROR(IF(Loan_Not_Paid*Values_Entered,Beginning_Balance,""), "")</f>
        <v/>
      </c>
      <c r="E272" s="108" t="str">
        <f>IFERROR(IF(Loan_Not_Paid*Values_Entered,Monthly_Payment,""), "")</f>
        <v/>
      </c>
      <c r="F272" s="108" t="str">
        <f>IFERROR(IF(Loan_Not_Paid*Values_Entered,Principal,""), "")</f>
        <v/>
      </c>
      <c r="G272" s="108" t="str">
        <f>IFERROR(IF(Loan_Not_Paid*Values_Entered,Interest,""), "")</f>
        <v/>
      </c>
      <c r="H272" s="108" t="str">
        <f>IFERROR(IF(Loan_Not_Paid*Values_Entered,Ending_Balance,""), "")</f>
        <v/>
      </c>
    </row>
    <row r="273" spans="2:8" x14ac:dyDescent="0.35">
      <c r="B273" s="92" t="str">
        <f>IFERROR(IF(Loan_Not_Paid*Values_Entered,Payment_Number,""), "")</f>
        <v/>
      </c>
      <c r="C273" s="91" t="str">
        <f>IFERROR(IF(Loan_Not_Paid*Values_Entered,Payment_Date,""), "")</f>
        <v/>
      </c>
      <c r="D273" s="108" t="str">
        <f>IFERROR(IF(Loan_Not_Paid*Values_Entered,Beginning_Balance,""), "")</f>
        <v/>
      </c>
      <c r="E273" s="108" t="str">
        <f>IFERROR(IF(Loan_Not_Paid*Values_Entered,Monthly_Payment,""), "")</f>
        <v/>
      </c>
      <c r="F273" s="108" t="str">
        <f>IFERROR(IF(Loan_Not_Paid*Values_Entered,Principal,""), "")</f>
        <v/>
      </c>
      <c r="G273" s="108" t="str">
        <f>IFERROR(IF(Loan_Not_Paid*Values_Entered,Interest,""), "")</f>
        <v/>
      </c>
      <c r="H273" s="108" t="str">
        <f>IFERROR(IF(Loan_Not_Paid*Values_Entered,Ending_Balance,""), "")</f>
        <v/>
      </c>
    </row>
    <row r="274" spans="2:8" x14ac:dyDescent="0.35">
      <c r="B274" s="92" t="str">
        <f>IFERROR(IF(Loan_Not_Paid*Values_Entered,Payment_Number,""), "")</f>
        <v/>
      </c>
      <c r="C274" s="91" t="str">
        <f>IFERROR(IF(Loan_Not_Paid*Values_Entered,Payment_Date,""), "")</f>
        <v/>
      </c>
      <c r="D274" s="108" t="str">
        <f>IFERROR(IF(Loan_Not_Paid*Values_Entered,Beginning_Balance,""), "")</f>
        <v/>
      </c>
      <c r="E274" s="108" t="str">
        <f>IFERROR(IF(Loan_Not_Paid*Values_Entered,Monthly_Payment,""), "")</f>
        <v/>
      </c>
      <c r="F274" s="108" t="str">
        <f>IFERROR(IF(Loan_Not_Paid*Values_Entered,Principal,""), "")</f>
        <v/>
      </c>
      <c r="G274" s="108" t="str">
        <f>IFERROR(IF(Loan_Not_Paid*Values_Entered,Interest,""), "")</f>
        <v/>
      </c>
      <c r="H274" s="108" t="str">
        <f>IFERROR(IF(Loan_Not_Paid*Values_Entered,Ending_Balance,""), "")</f>
        <v/>
      </c>
    </row>
    <row r="275" spans="2:8" x14ac:dyDescent="0.35">
      <c r="B275" s="92" t="str">
        <f>IFERROR(IF(Loan_Not_Paid*Values_Entered,Payment_Number,""), "")</f>
        <v/>
      </c>
      <c r="C275" s="91" t="str">
        <f>IFERROR(IF(Loan_Not_Paid*Values_Entered,Payment_Date,""), "")</f>
        <v/>
      </c>
      <c r="D275" s="108" t="str">
        <f>IFERROR(IF(Loan_Not_Paid*Values_Entered,Beginning_Balance,""), "")</f>
        <v/>
      </c>
      <c r="E275" s="108" t="str">
        <f>IFERROR(IF(Loan_Not_Paid*Values_Entered,Monthly_Payment,""), "")</f>
        <v/>
      </c>
      <c r="F275" s="108" t="str">
        <f>IFERROR(IF(Loan_Not_Paid*Values_Entered,Principal,""), "")</f>
        <v/>
      </c>
      <c r="G275" s="108" t="str">
        <f>IFERROR(IF(Loan_Not_Paid*Values_Entered,Interest,""), "")</f>
        <v/>
      </c>
      <c r="H275" s="108" t="str">
        <f>IFERROR(IF(Loan_Not_Paid*Values_Entered,Ending_Balance,""), "")</f>
        <v/>
      </c>
    </row>
    <row r="276" spans="2:8" x14ac:dyDescent="0.35">
      <c r="B276" s="92" t="str">
        <f>IFERROR(IF(Loan_Not_Paid*Values_Entered,Payment_Number,""), "")</f>
        <v/>
      </c>
      <c r="C276" s="91" t="str">
        <f>IFERROR(IF(Loan_Not_Paid*Values_Entered,Payment_Date,""), "")</f>
        <v/>
      </c>
      <c r="D276" s="108" t="str">
        <f>IFERROR(IF(Loan_Not_Paid*Values_Entered,Beginning_Balance,""), "")</f>
        <v/>
      </c>
      <c r="E276" s="108" t="str">
        <f>IFERROR(IF(Loan_Not_Paid*Values_Entered,Monthly_Payment,""), "")</f>
        <v/>
      </c>
      <c r="F276" s="108" t="str">
        <f>IFERROR(IF(Loan_Not_Paid*Values_Entered,Principal,""), "")</f>
        <v/>
      </c>
      <c r="G276" s="108" t="str">
        <f>IFERROR(IF(Loan_Not_Paid*Values_Entered,Interest,""), "")</f>
        <v/>
      </c>
      <c r="H276" s="108" t="str">
        <f>IFERROR(IF(Loan_Not_Paid*Values_Entered,Ending_Balance,""), "")</f>
        <v/>
      </c>
    </row>
    <row r="277" spans="2:8" x14ac:dyDescent="0.35">
      <c r="B277" s="92" t="str">
        <f>IFERROR(IF(Loan_Not_Paid*Values_Entered,Payment_Number,""), "")</f>
        <v/>
      </c>
      <c r="C277" s="91" t="str">
        <f>IFERROR(IF(Loan_Not_Paid*Values_Entered,Payment_Date,""), "")</f>
        <v/>
      </c>
      <c r="D277" s="108" t="str">
        <f>IFERROR(IF(Loan_Not_Paid*Values_Entered,Beginning_Balance,""), "")</f>
        <v/>
      </c>
      <c r="E277" s="108" t="str">
        <f>IFERROR(IF(Loan_Not_Paid*Values_Entered,Monthly_Payment,""), "")</f>
        <v/>
      </c>
      <c r="F277" s="108" t="str">
        <f>IFERROR(IF(Loan_Not_Paid*Values_Entered,Principal,""), "")</f>
        <v/>
      </c>
      <c r="G277" s="108" t="str">
        <f>IFERROR(IF(Loan_Not_Paid*Values_Entered,Interest,""), "")</f>
        <v/>
      </c>
      <c r="H277" s="108" t="str">
        <f>IFERROR(IF(Loan_Not_Paid*Values_Entered,Ending_Balance,""), "")</f>
        <v/>
      </c>
    </row>
    <row r="278" spans="2:8" x14ac:dyDescent="0.35">
      <c r="B278" s="92" t="str">
        <f>IFERROR(IF(Loan_Not_Paid*Values_Entered,Payment_Number,""), "")</f>
        <v/>
      </c>
      <c r="C278" s="91" t="str">
        <f>IFERROR(IF(Loan_Not_Paid*Values_Entered,Payment_Date,""), "")</f>
        <v/>
      </c>
      <c r="D278" s="108" t="str">
        <f>IFERROR(IF(Loan_Not_Paid*Values_Entered,Beginning_Balance,""), "")</f>
        <v/>
      </c>
      <c r="E278" s="108" t="str">
        <f>IFERROR(IF(Loan_Not_Paid*Values_Entered,Monthly_Payment,""), "")</f>
        <v/>
      </c>
      <c r="F278" s="108" t="str">
        <f>IFERROR(IF(Loan_Not_Paid*Values_Entered,Principal,""), "")</f>
        <v/>
      </c>
      <c r="G278" s="108" t="str">
        <f>IFERROR(IF(Loan_Not_Paid*Values_Entered,Interest,""), "")</f>
        <v/>
      </c>
      <c r="H278" s="108" t="str">
        <f>IFERROR(IF(Loan_Not_Paid*Values_Entered,Ending_Balance,""), "")</f>
        <v/>
      </c>
    </row>
    <row r="279" spans="2:8" x14ac:dyDescent="0.35">
      <c r="B279" s="92" t="str">
        <f>IFERROR(IF(Loan_Not_Paid*Values_Entered,Payment_Number,""), "")</f>
        <v/>
      </c>
      <c r="C279" s="91" t="str">
        <f>IFERROR(IF(Loan_Not_Paid*Values_Entered,Payment_Date,""), "")</f>
        <v/>
      </c>
      <c r="D279" s="108" t="str">
        <f>IFERROR(IF(Loan_Not_Paid*Values_Entered,Beginning_Balance,""), "")</f>
        <v/>
      </c>
      <c r="E279" s="108" t="str">
        <f>IFERROR(IF(Loan_Not_Paid*Values_Entered,Monthly_Payment,""), "")</f>
        <v/>
      </c>
      <c r="F279" s="108" t="str">
        <f>IFERROR(IF(Loan_Not_Paid*Values_Entered,Principal,""), "")</f>
        <v/>
      </c>
      <c r="G279" s="108" t="str">
        <f>IFERROR(IF(Loan_Not_Paid*Values_Entered,Interest,""), "")</f>
        <v/>
      </c>
      <c r="H279" s="108" t="str">
        <f>IFERROR(IF(Loan_Not_Paid*Values_Entered,Ending_Balance,""), "")</f>
        <v/>
      </c>
    </row>
    <row r="280" spans="2:8" x14ac:dyDescent="0.35">
      <c r="B280" s="92" t="str">
        <f>IFERROR(IF(Loan_Not_Paid*Values_Entered,Payment_Number,""), "")</f>
        <v/>
      </c>
      <c r="C280" s="91" t="str">
        <f>IFERROR(IF(Loan_Not_Paid*Values_Entered,Payment_Date,""), "")</f>
        <v/>
      </c>
      <c r="D280" s="108" t="str">
        <f>IFERROR(IF(Loan_Not_Paid*Values_Entered,Beginning_Balance,""), "")</f>
        <v/>
      </c>
      <c r="E280" s="108" t="str">
        <f>IFERROR(IF(Loan_Not_Paid*Values_Entered,Monthly_Payment,""), "")</f>
        <v/>
      </c>
      <c r="F280" s="108" t="str">
        <f>IFERROR(IF(Loan_Not_Paid*Values_Entered,Principal,""), "")</f>
        <v/>
      </c>
      <c r="G280" s="108" t="str">
        <f>IFERROR(IF(Loan_Not_Paid*Values_Entered,Interest,""), "")</f>
        <v/>
      </c>
      <c r="H280" s="108" t="str">
        <f>IFERROR(IF(Loan_Not_Paid*Values_Entered,Ending_Balance,""), "")</f>
        <v/>
      </c>
    </row>
    <row r="281" spans="2:8" x14ac:dyDescent="0.35">
      <c r="B281" s="92" t="str">
        <f>IFERROR(IF(Loan_Not_Paid*Values_Entered,Payment_Number,""), "")</f>
        <v/>
      </c>
      <c r="C281" s="91" t="str">
        <f>IFERROR(IF(Loan_Not_Paid*Values_Entered,Payment_Date,""), "")</f>
        <v/>
      </c>
      <c r="D281" s="108" t="str">
        <f>IFERROR(IF(Loan_Not_Paid*Values_Entered,Beginning_Balance,""), "")</f>
        <v/>
      </c>
      <c r="E281" s="108" t="str">
        <f>IFERROR(IF(Loan_Not_Paid*Values_Entered,Monthly_Payment,""), "")</f>
        <v/>
      </c>
      <c r="F281" s="108" t="str">
        <f>IFERROR(IF(Loan_Not_Paid*Values_Entered,Principal,""), "")</f>
        <v/>
      </c>
      <c r="G281" s="108" t="str">
        <f>IFERROR(IF(Loan_Not_Paid*Values_Entered,Interest,""), "")</f>
        <v/>
      </c>
      <c r="H281" s="108" t="str">
        <f>IFERROR(IF(Loan_Not_Paid*Values_Entered,Ending_Balance,""), "")</f>
        <v/>
      </c>
    </row>
    <row r="282" spans="2:8" x14ac:dyDescent="0.35">
      <c r="B282" s="92" t="str">
        <f>IFERROR(IF(Loan_Not_Paid*Values_Entered,Payment_Number,""), "")</f>
        <v/>
      </c>
      <c r="C282" s="91" t="str">
        <f>IFERROR(IF(Loan_Not_Paid*Values_Entered,Payment_Date,""), "")</f>
        <v/>
      </c>
      <c r="D282" s="108" t="str">
        <f>IFERROR(IF(Loan_Not_Paid*Values_Entered,Beginning_Balance,""), "")</f>
        <v/>
      </c>
      <c r="E282" s="108" t="str">
        <f>IFERROR(IF(Loan_Not_Paid*Values_Entered,Monthly_Payment,""), "")</f>
        <v/>
      </c>
      <c r="F282" s="108" t="str">
        <f>IFERROR(IF(Loan_Not_Paid*Values_Entered,Principal,""), "")</f>
        <v/>
      </c>
      <c r="G282" s="108" t="str">
        <f>IFERROR(IF(Loan_Not_Paid*Values_Entered,Interest,""), "")</f>
        <v/>
      </c>
      <c r="H282" s="108" t="str">
        <f>IFERROR(IF(Loan_Not_Paid*Values_Entered,Ending_Balance,""), "")</f>
        <v/>
      </c>
    </row>
    <row r="283" spans="2:8" x14ac:dyDescent="0.35">
      <c r="B283" s="92" t="str">
        <f>IFERROR(IF(Loan_Not_Paid*Values_Entered,Payment_Number,""), "")</f>
        <v/>
      </c>
      <c r="C283" s="91" t="str">
        <f>IFERROR(IF(Loan_Not_Paid*Values_Entered,Payment_Date,""), "")</f>
        <v/>
      </c>
      <c r="D283" s="108" t="str">
        <f>IFERROR(IF(Loan_Not_Paid*Values_Entered,Beginning_Balance,""), "")</f>
        <v/>
      </c>
      <c r="E283" s="108" t="str">
        <f>IFERROR(IF(Loan_Not_Paid*Values_Entered,Monthly_Payment,""), "")</f>
        <v/>
      </c>
      <c r="F283" s="108" t="str">
        <f>IFERROR(IF(Loan_Not_Paid*Values_Entered,Principal,""), "")</f>
        <v/>
      </c>
      <c r="G283" s="108" t="str">
        <f>IFERROR(IF(Loan_Not_Paid*Values_Entered,Interest,""), "")</f>
        <v/>
      </c>
      <c r="H283" s="108" t="str">
        <f>IFERROR(IF(Loan_Not_Paid*Values_Entered,Ending_Balance,""), "")</f>
        <v/>
      </c>
    </row>
    <row r="284" spans="2:8" x14ac:dyDescent="0.35">
      <c r="B284" s="92" t="str">
        <f>IFERROR(IF(Loan_Not_Paid*Values_Entered,Payment_Number,""), "")</f>
        <v/>
      </c>
      <c r="C284" s="91" t="str">
        <f>IFERROR(IF(Loan_Not_Paid*Values_Entered,Payment_Date,""), "")</f>
        <v/>
      </c>
      <c r="D284" s="108" t="str">
        <f>IFERROR(IF(Loan_Not_Paid*Values_Entered,Beginning_Balance,""), "")</f>
        <v/>
      </c>
      <c r="E284" s="108" t="str">
        <f>IFERROR(IF(Loan_Not_Paid*Values_Entered,Monthly_Payment,""), "")</f>
        <v/>
      </c>
      <c r="F284" s="108" t="str">
        <f>IFERROR(IF(Loan_Not_Paid*Values_Entered,Principal,""), "")</f>
        <v/>
      </c>
      <c r="G284" s="108" t="str">
        <f>IFERROR(IF(Loan_Not_Paid*Values_Entered,Interest,""), "")</f>
        <v/>
      </c>
      <c r="H284" s="108" t="str">
        <f>IFERROR(IF(Loan_Not_Paid*Values_Entered,Ending_Balance,""), "")</f>
        <v/>
      </c>
    </row>
    <row r="285" spans="2:8" x14ac:dyDescent="0.35">
      <c r="B285" s="92" t="str">
        <f>IFERROR(IF(Loan_Not_Paid*Values_Entered,Payment_Number,""), "")</f>
        <v/>
      </c>
      <c r="C285" s="91" t="str">
        <f>IFERROR(IF(Loan_Not_Paid*Values_Entered,Payment_Date,""), "")</f>
        <v/>
      </c>
      <c r="D285" s="108" t="str">
        <f>IFERROR(IF(Loan_Not_Paid*Values_Entered,Beginning_Balance,""), "")</f>
        <v/>
      </c>
      <c r="E285" s="108" t="str">
        <f>IFERROR(IF(Loan_Not_Paid*Values_Entered,Monthly_Payment,""), "")</f>
        <v/>
      </c>
      <c r="F285" s="108" t="str">
        <f>IFERROR(IF(Loan_Not_Paid*Values_Entered,Principal,""), "")</f>
        <v/>
      </c>
      <c r="G285" s="108" t="str">
        <f>IFERROR(IF(Loan_Not_Paid*Values_Entered,Interest,""), "")</f>
        <v/>
      </c>
      <c r="H285" s="108" t="str">
        <f>IFERROR(IF(Loan_Not_Paid*Values_Entered,Ending_Balance,""), "")</f>
        <v/>
      </c>
    </row>
    <row r="286" spans="2:8" x14ac:dyDescent="0.35">
      <c r="B286" s="92" t="str">
        <f>IFERROR(IF(Loan_Not_Paid*Values_Entered,Payment_Number,""), "")</f>
        <v/>
      </c>
      <c r="C286" s="91" t="str">
        <f>IFERROR(IF(Loan_Not_Paid*Values_Entered,Payment_Date,""), "")</f>
        <v/>
      </c>
      <c r="D286" s="108" t="str">
        <f>IFERROR(IF(Loan_Not_Paid*Values_Entered,Beginning_Balance,""), "")</f>
        <v/>
      </c>
      <c r="E286" s="108" t="str">
        <f>IFERROR(IF(Loan_Not_Paid*Values_Entered,Monthly_Payment,""), "")</f>
        <v/>
      </c>
      <c r="F286" s="108" t="str">
        <f>IFERROR(IF(Loan_Not_Paid*Values_Entered,Principal,""), "")</f>
        <v/>
      </c>
      <c r="G286" s="108" t="str">
        <f>IFERROR(IF(Loan_Not_Paid*Values_Entered,Interest,""), "")</f>
        <v/>
      </c>
      <c r="H286" s="108" t="str">
        <f>IFERROR(IF(Loan_Not_Paid*Values_Entered,Ending_Balance,""), "")</f>
        <v/>
      </c>
    </row>
    <row r="287" spans="2:8" x14ac:dyDescent="0.35">
      <c r="B287" s="92" t="str">
        <f>IFERROR(IF(Loan_Not_Paid*Values_Entered,Payment_Number,""), "")</f>
        <v/>
      </c>
      <c r="C287" s="91" t="str">
        <f>IFERROR(IF(Loan_Not_Paid*Values_Entered,Payment_Date,""), "")</f>
        <v/>
      </c>
      <c r="D287" s="108" t="str">
        <f>IFERROR(IF(Loan_Not_Paid*Values_Entered,Beginning_Balance,""), "")</f>
        <v/>
      </c>
      <c r="E287" s="108" t="str">
        <f>IFERROR(IF(Loan_Not_Paid*Values_Entered,Monthly_Payment,""), "")</f>
        <v/>
      </c>
      <c r="F287" s="108" t="str">
        <f>IFERROR(IF(Loan_Not_Paid*Values_Entered,Principal,""), "")</f>
        <v/>
      </c>
      <c r="G287" s="108" t="str">
        <f>IFERROR(IF(Loan_Not_Paid*Values_Entered,Interest,""), "")</f>
        <v/>
      </c>
      <c r="H287" s="108" t="str">
        <f>IFERROR(IF(Loan_Not_Paid*Values_Entered,Ending_Balance,""), "")</f>
        <v/>
      </c>
    </row>
    <row r="288" spans="2:8" x14ac:dyDescent="0.35">
      <c r="B288" s="92" t="str">
        <f>IFERROR(IF(Loan_Not_Paid*Values_Entered,Payment_Number,""), "")</f>
        <v/>
      </c>
      <c r="C288" s="91" t="str">
        <f>IFERROR(IF(Loan_Not_Paid*Values_Entered,Payment_Date,""), "")</f>
        <v/>
      </c>
      <c r="D288" s="108" t="str">
        <f>IFERROR(IF(Loan_Not_Paid*Values_Entered,Beginning_Balance,""), "")</f>
        <v/>
      </c>
      <c r="E288" s="108" t="str">
        <f>IFERROR(IF(Loan_Not_Paid*Values_Entered,Monthly_Payment,""), "")</f>
        <v/>
      </c>
      <c r="F288" s="108" t="str">
        <f>IFERROR(IF(Loan_Not_Paid*Values_Entered,Principal,""), "")</f>
        <v/>
      </c>
      <c r="G288" s="108" t="str">
        <f>IFERROR(IF(Loan_Not_Paid*Values_Entered,Interest,""), "")</f>
        <v/>
      </c>
      <c r="H288" s="108" t="str">
        <f>IFERROR(IF(Loan_Not_Paid*Values_Entered,Ending_Balance,""), "")</f>
        <v/>
      </c>
    </row>
    <row r="289" spans="2:8" x14ac:dyDescent="0.35">
      <c r="B289" s="92" t="str">
        <f>IFERROR(IF(Loan_Not_Paid*Values_Entered,Payment_Number,""), "")</f>
        <v/>
      </c>
      <c r="C289" s="91" t="str">
        <f>IFERROR(IF(Loan_Not_Paid*Values_Entered,Payment_Date,""), "")</f>
        <v/>
      </c>
      <c r="D289" s="108" t="str">
        <f>IFERROR(IF(Loan_Not_Paid*Values_Entered,Beginning_Balance,""), "")</f>
        <v/>
      </c>
      <c r="E289" s="108" t="str">
        <f>IFERROR(IF(Loan_Not_Paid*Values_Entered,Monthly_Payment,""), "")</f>
        <v/>
      </c>
      <c r="F289" s="108" t="str">
        <f>IFERROR(IF(Loan_Not_Paid*Values_Entered,Principal,""), "")</f>
        <v/>
      </c>
      <c r="G289" s="108" t="str">
        <f>IFERROR(IF(Loan_Not_Paid*Values_Entered,Interest,""), "")</f>
        <v/>
      </c>
      <c r="H289" s="108" t="str">
        <f>IFERROR(IF(Loan_Not_Paid*Values_Entered,Ending_Balance,""), "")</f>
        <v/>
      </c>
    </row>
    <row r="290" spans="2:8" x14ac:dyDescent="0.35">
      <c r="B290" s="92" t="str">
        <f>IFERROR(IF(Loan_Not_Paid*Values_Entered,Payment_Number,""), "")</f>
        <v/>
      </c>
      <c r="C290" s="91" t="str">
        <f>IFERROR(IF(Loan_Not_Paid*Values_Entered,Payment_Date,""), "")</f>
        <v/>
      </c>
      <c r="D290" s="108" t="str">
        <f>IFERROR(IF(Loan_Not_Paid*Values_Entered,Beginning_Balance,""), "")</f>
        <v/>
      </c>
      <c r="E290" s="108" t="str">
        <f>IFERROR(IF(Loan_Not_Paid*Values_Entered,Monthly_Payment,""), "")</f>
        <v/>
      </c>
      <c r="F290" s="108" t="str">
        <f>IFERROR(IF(Loan_Not_Paid*Values_Entered,Principal,""), "")</f>
        <v/>
      </c>
      <c r="G290" s="108" t="str">
        <f>IFERROR(IF(Loan_Not_Paid*Values_Entered,Interest,""), "")</f>
        <v/>
      </c>
      <c r="H290" s="108" t="str">
        <f>IFERROR(IF(Loan_Not_Paid*Values_Entered,Ending_Balance,""), "")</f>
        <v/>
      </c>
    </row>
    <row r="291" spans="2:8" x14ac:dyDescent="0.35">
      <c r="B291" s="92" t="str">
        <f>IFERROR(IF(Loan_Not_Paid*Values_Entered,Payment_Number,""), "")</f>
        <v/>
      </c>
      <c r="C291" s="91" t="str">
        <f>IFERROR(IF(Loan_Not_Paid*Values_Entered,Payment_Date,""), "")</f>
        <v/>
      </c>
      <c r="D291" s="108" t="str">
        <f>IFERROR(IF(Loan_Not_Paid*Values_Entered,Beginning_Balance,""), "")</f>
        <v/>
      </c>
      <c r="E291" s="108" t="str">
        <f>IFERROR(IF(Loan_Not_Paid*Values_Entered,Monthly_Payment,""), "")</f>
        <v/>
      </c>
      <c r="F291" s="108" t="str">
        <f>IFERROR(IF(Loan_Not_Paid*Values_Entered,Principal,""), "")</f>
        <v/>
      </c>
      <c r="G291" s="108" t="str">
        <f>IFERROR(IF(Loan_Not_Paid*Values_Entered,Interest,""), "")</f>
        <v/>
      </c>
      <c r="H291" s="108" t="str">
        <f>IFERROR(IF(Loan_Not_Paid*Values_Entered,Ending_Balance,""), "")</f>
        <v/>
      </c>
    </row>
    <row r="292" spans="2:8" x14ac:dyDescent="0.35">
      <c r="B292" s="92" t="str">
        <f>IFERROR(IF(Loan_Not_Paid*Values_Entered,Payment_Number,""), "")</f>
        <v/>
      </c>
      <c r="C292" s="91" t="str">
        <f>IFERROR(IF(Loan_Not_Paid*Values_Entered,Payment_Date,""), "")</f>
        <v/>
      </c>
      <c r="D292" s="108" t="str">
        <f>IFERROR(IF(Loan_Not_Paid*Values_Entered,Beginning_Balance,""), "")</f>
        <v/>
      </c>
      <c r="E292" s="108" t="str">
        <f>IFERROR(IF(Loan_Not_Paid*Values_Entered,Monthly_Payment,""), "")</f>
        <v/>
      </c>
      <c r="F292" s="108" t="str">
        <f>IFERROR(IF(Loan_Not_Paid*Values_Entered,Principal,""), "")</f>
        <v/>
      </c>
      <c r="G292" s="108" t="str">
        <f>IFERROR(IF(Loan_Not_Paid*Values_Entered,Interest,""), "")</f>
        <v/>
      </c>
      <c r="H292" s="108" t="str">
        <f>IFERROR(IF(Loan_Not_Paid*Values_Entered,Ending_Balance,""), "")</f>
        <v/>
      </c>
    </row>
    <row r="293" spans="2:8" x14ac:dyDescent="0.35">
      <c r="B293" s="92" t="str">
        <f>IFERROR(IF(Loan_Not_Paid*Values_Entered,Payment_Number,""), "")</f>
        <v/>
      </c>
      <c r="C293" s="91" t="str">
        <f>IFERROR(IF(Loan_Not_Paid*Values_Entered,Payment_Date,""), "")</f>
        <v/>
      </c>
      <c r="D293" s="108" t="str">
        <f>IFERROR(IF(Loan_Not_Paid*Values_Entered,Beginning_Balance,""), "")</f>
        <v/>
      </c>
      <c r="E293" s="108" t="str">
        <f>IFERROR(IF(Loan_Not_Paid*Values_Entered,Monthly_Payment,""), "")</f>
        <v/>
      </c>
      <c r="F293" s="108" t="str">
        <f>IFERROR(IF(Loan_Not_Paid*Values_Entered,Principal,""), "")</f>
        <v/>
      </c>
      <c r="G293" s="108" t="str">
        <f>IFERROR(IF(Loan_Not_Paid*Values_Entered,Interest,""), "")</f>
        <v/>
      </c>
      <c r="H293" s="108" t="str">
        <f>IFERROR(IF(Loan_Not_Paid*Values_Entered,Ending_Balance,""), "")</f>
        <v/>
      </c>
    </row>
    <row r="294" spans="2:8" x14ac:dyDescent="0.35">
      <c r="B294" s="92" t="str">
        <f>IFERROR(IF(Loan_Not_Paid*Values_Entered,Payment_Number,""), "")</f>
        <v/>
      </c>
      <c r="C294" s="91" t="str">
        <f>IFERROR(IF(Loan_Not_Paid*Values_Entered,Payment_Date,""), "")</f>
        <v/>
      </c>
      <c r="D294" s="108" t="str">
        <f>IFERROR(IF(Loan_Not_Paid*Values_Entered,Beginning_Balance,""), "")</f>
        <v/>
      </c>
      <c r="E294" s="108" t="str">
        <f>IFERROR(IF(Loan_Not_Paid*Values_Entered,Monthly_Payment,""), "")</f>
        <v/>
      </c>
      <c r="F294" s="108" t="str">
        <f>IFERROR(IF(Loan_Not_Paid*Values_Entered,Principal,""), "")</f>
        <v/>
      </c>
      <c r="G294" s="108" t="str">
        <f>IFERROR(IF(Loan_Not_Paid*Values_Entered,Interest,""), "")</f>
        <v/>
      </c>
      <c r="H294" s="108" t="str">
        <f>IFERROR(IF(Loan_Not_Paid*Values_Entered,Ending_Balance,""), "")</f>
        <v/>
      </c>
    </row>
    <row r="295" spans="2:8" x14ac:dyDescent="0.35">
      <c r="B295" s="92" t="str">
        <f>IFERROR(IF(Loan_Not_Paid*Values_Entered,Payment_Number,""), "")</f>
        <v/>
      </c>
      <c r="C295" s="91" t="str">
        <f>IFERROR(IF(Loan_Not_Paid*Values_Entered,Payment_Date,""), "")</f>
        <v/>
      </c>
      <c r="D295" s="108" t="str">
        <f>IFERROR(IF(Loan_Not_Paid*Values_Entered,Beginning_Balance,""), "")</f>
        <v/>
      </c>
      <c r="E295" s="108" t="str">
        <f>IFERROR(IF(Loan_Not_Paid*Values_Entered,Monthly_Payment,""), "")</f>
        <v/>
      </c>
      <c r="F295" s="108" t="str">
        <f>IFERROR(IF(Loan_Not_Paid*Values_Entered,Principal,""), "")</f>
        <v/>
      </c>
      <c r="G295" s="108" t="str">
        <f>IFERROR(IF(Loan_Not_Paid*Values_Entered,Interest,""), "")</f>
        <v/>
      </c>
      <c r="H295" s="108" t="str">
        <f>IFERROR(IF(Loan_Not_Paid*Values_Entered,Ending_Balance,""), "")</f>
        <v/>
      </c>
    </row>
    <row r="296" spans="2:8" x14ac:dyDescent="0.35">
      <c r="B296" s="92" t="str">
        <f>IFERROR(IF(Loan_Not_Paid*Values_Entered,Payment_Number,""), "")</f>
        <v/>
      </c>
      <c r="C296" s="91" t="str">
        <f>IFERROR(IF(Loan_Not_Paid*Values_Entered,Payment_Date,""), "")</f>
        <v/>
      </c>
      <c r="D296" s="108" t="str">
        <f>IFERROR(IF(Loan_Not_Paid*Values_Entered,Beginning_Balance,""), "")</f>
        <v/>
      </c>
      <c r="E296" s="108" t="str">
        <f>IFERROR(IF(Loan_Not_Paid*Values_Entered,Monthly_Payment,""), "")</f>
        <v/>
      </c>
      <c r="F296" s="108" t="str">
        <f>IFERROR(IF(Loan_Not_Paid*Values_Entered,Principal,""), "")</f>
        <v/>
      </c>
      <c r="G296" s="108" t="str">
        <f>IFERROR(IF(Loan_Not_Paid*Values_Entered,Interest,""), "")</f>
        <v/>
      </c>
      <c r="H296" s="108" t="str">
        <f>IFERROR(IF(Loan_Not_Paid*Values_Entered,Ending_Balance,""), "")</f>
        <v/>
      </c>
    </row>
    <row r="297" spans="2:8" x14ac:dyDescent="0.35">
      <c r="B297" s="92" t="str">
        <f>IFERROR(IF(Loan_Not_Paid*Values_Entered,Payment_Number,""), "")</f>
        <v/>
      </c>
      <c r="C297" s="91" t="str">
        <f>IFERROR(IF(Loan_Not_Paid*Values_Entered,Payment_Date,""), "")</f>
        <v/>
      </c>
      <c r="D297" s="108" t="str">
        <f>IFERROR(IF(Loan_Not_Paid*Values_Entered,Beginning_Balance,""), "")</f>
        <v/>
      </c>
      <c r="E297" s="108" t="str">
        <f>IFERROR(IF(Loan_Not_Paid*Values_Entered,Monthly_Payment,""), "")</f>
        <v/>
      </c>
      <c r="F297" s="108" t="str">
        <f>IFERROR(IF(Loan_Not_Paid*Values_Entered,Principal,""), "")</f>
        <v/>
      </c>
      <c r="G297" s="108" t="str">
        <f>IFERROR(IF(Loan_Not_Paid*Values_Entered,Interest,""), "")</f>
        <v/>
      </c>
      <c r="H297" s="108" t="str">
        <f>IFERROR(IF(Loan_Not_Paid*Values_Entered,Ending_Balance,""), "")</f>
        <v/>
      </c>
    </row>
    <row r="298" spans="2:8" x14ac:dyDescent="0.35">
      <c r="B298" s="92" t="str">
        <f>IFERROR(IF(Loan_Not_Paid*Values_Entered,Payment_Number,""), "")</f>
        <v/>
      </c>
      <c r="C298" s="91" t="str">
        <f>IFERROR(IF(Loan_Not_Paid*Values_Entered,Payment_Date,""), "")</f>
        <v/>
      </c>
      <c r="D298" s="108" t="str">
        <f>IFERROR(IF(Loan_Not_Paid*Values_Entered,Beginning_Balance,""), "")</f>
        <v/>
      </c>
      <c r="E298" s="108" t="str">
        <f>IFERROR(IF(Loan_Not_Paid*Values_Entered,Monthly_Payment,""), "")</f>
        <v/>
      </c>
      <c r="F298" s="108" t="str">
        <f>IFERROR(IF(Loan_Not_Paid*Values_Entered,Principal,""), "")</f>
        <v/>
      </c>
      <c r="G298" s="108" t="str">
        <f>IFERROR(IF(Loan_Not_Paid*Values_Entered,Interest,""), "")</f>
        <v/>
      </c>
      <c r="H298" s="108" t="str">
        <f>IFERROR(IF(Loan_Not_Paid*Values_Entered,Ending_Balance,""), "")</f>
        <v/>
      </c>
    </row>
    <row r="299" spans="2:8" x14ac:dyDescent="0.35">
      <c r="B299" s="92" t="str">
        <f>IFERROR(IF(Loan_Not_Paid*Values_Entered,Payment_Number,""), "")</f>
        <v/>
      </c>
      <c r="C299" s="91" t="str">
        <f>IFERROR(IF(Loan_Not_Paid*Values_Entered,Payment_Date,""), "")</f>
        <v/>
      </c>
      <c r="D299" s="108" t="str">
        <f>IFERROR(IF(Loan_Not_Paid*Values_Entered,Beginning_Balance,""), "")</f>
        <v/>
      </c>
      <c r="E299" s="108" t="str">
        <f>IFERROR(IF(Loan_Not_Paid*Values_Entered,Monthly_Payment,""), "")</f>
        <v/>
      </c>
      <c r="F299" s="108" t="str">
        <f>IFERROR(IF(Loan_Not_Paid*Values_Entered,Principal,""), "")</f>
        <v/>
      </c>
      <c r="G299" s="108" t="str">
        <f>IFERROR(IF(Loan_Not_Paid*Values_Entered,Interest,""), "")</f>
        <v/>
      </c>
      <c r="H299" s="108" t="str">
        <f>IFERROR(IF(Loan_Not_Paid*Values_Entered,Ending_Balance,""), "")</f>
        <v/>
      </c>
    </row>
    <row r="300" spans="2:8" x14ac:dyDescent="0.35">
      <c r="B300" s="92" t="str">
        <f>IFERROR(IF(Loan_Not_Paid*Values_Entered,Payment_Number,""), "")</f>
        <v/>
      </c>
      <c r="C300" s="91" t="str">
        <f>IFERROR(IF(Loan_Not_Paid*Values_Entered,Payment_Date,""), "")</f>
        <v/>
      </c>
      <c r="D300" s="108" t="str">
        <f>IFERROR(IF(Loan_Not_Paid*Values_Entered,Beginning_Balance,""), "")</f>
        <v/>
      </c>
      <c r="E300" s="108" t="str">
        <f>IFERROR(IF(Loan_Not_Paid*Values_Entered,Monthly_Payment,""), "")</f>
        <v/>
      </c>
      <c r="F300" s="108" t="str">
        <f>IFERROR(IF(Loan_Not_Paid*Values_Entered,Principal,""), "")</f>
        <v/>
      </c>
      <c r="G300" s="108" t="str">
        <f>IFERROR(IF(Loan_Not_Paid*Values_Entered,Interest,""), "")</f>
        <v/>
      </c>
      <c r="H300" s="108" t="str">
        <f>IFERROR(IF(Loan_Not_Paid*Values_Entered,Ending_Balance,""), "")</f>
        <v/>
      </c>
    </row>
    <row r="301" spans="2:8" x14ac:dyDescent="0.35">
      <c r="B301" s="92" t="str">
        <f>IFERROR(IF(Loan_Not_Paid*Values_Entered,Payment_Number,""), "")</f>
        <v/>
      </c>
      <c r="C301" s="91" t="str">
        <f>IFERROR(IF(Loan_Not_Paid*Values_Entered,Payment_Date,""), "")</f>
        <v/>
      </c>
      <c r="D301" s="108" t="str">
        <f>IFERROR(IF(Loan_Not_Paid*Values_Entered,Beginning_Balance,""), "")</f>
        <v/>
      </c>
      <c r="E301" s="108" t="str">
        <f>IFERROR(IF(Loan_Not_Paid*Values_Entered,Monthly_Payment,""), "")</f>
        <v/>
      </c>
      <c r="F301" s="108" t="str">
        <f>IFERROR(IF(Loan_Not_Paid*Values_Entered,Principal,""), "")</f>
        <v/>
      </c>
      <c r="G301" s="108" t="str">
        <f>IFERROR(IF(Loan_Not_Paid*Values_Entered,Interest,""), "")</f>
        <v/>
      </c>
      <c r="H301" s="108" t="str">
        <f>IFERROR(IF(Loan_Not_Paid*Values_Entered,Ending_Balance,""), "")</f>
        <v/>
      </c>
    </row>
    <row r="302" spans="2:8" x14ac:dyDescent="0.35">
      <c r="B302" s="92" t="str">
        <f>IFERROR(IF(Loan_Not_Paid*Values_Entered,Payment_Number,""), "")</f>
        <v/>
      </c>
      <c r="C302" s="91" t="str">
        <f>IFERROR(IF(Loan_Not_Paid*Values_Entered,Payment_Date,""), "")</f>
        <v/>
      </c>
      <c r="D302" s="108" t="str">
        <f>IFERROR(IF(Loan_Not_Paid*Values_Entered,Beginning_Balance,""), "")</f>
        <v/>
      </c>
      <c r="E302" s="108" t="str">
        <f>IFERROR(IF(Loan_Not_Paid*Values_Entered,Monthly_Payment,""), "")</f>
        <v/>
      </c>
      <c r="F302" s="108" t="str">
        <f>IFERROR(IF(Loan_Not_Paid*Values_Entered,Principal,""), "")</f>
        <v/>
      </c>
      <c r="G302" s="108" t="str">
        <f>IFERROR(IF(Loan_Not_Paid*Values_Entered,Interest,""), "")</f>
        <v/>
      </c>
      <c r="H302" s="108" t="str">
        <f>IFERROR(IF(Loan_Not_Paid*Values_Entered,Ending_Balance,""), "")</f>
        <v/>
      </c>
    </row>
    <row r="303" spans="2:8" x14ac:dyDescent="0.35">
      <c r="B303" s="92" t="str">
        <f>IFERROR(IF(Loan_Not_Paid*Values_Entered,Payment_Number,""), "")</f>
        <v/>
      </c>
      <c r="C303" s="91" t="str">
        <f>IFERROR(IF(Loan_Not_Paid*Values_Entered,Payment_Date,""), "")</f>
        <v/>
      </c>
      <c r="D303" s="108" t="str">
        <f>IFERROR(IF(Loan_Not_Paid*Values_Entered,Beginning_Balance,""), "")</f>
        <v/>
      </c>
      <c r="E303" s="108" t="str">
        <f>IFERROR(IF(Loan_Not_Paid*Values_Entered,Monthly_Payment,""), "")</f>
        <v/>
      </c>
      <c r="F303" s="108" t="str">
        <f>IFERROR(IF(Loan_Not_Paid*Values_Entered,Principal,""), "")</f>
        <v/>
      </c>
      <c r="G303" s="108" t="str">
        <f>IFERROR(IF(Loan_Not_Paid*Values_Entered,Interest,""), "")</f>
        <v/>
      </c>
      <c r="H303" s="108" t="str">
        <f>IFERROR(IF(Loan_Not_Paid*Values_Entered,Ending_Balance,""), "")</f>
        <v/>
      </c>
    </row>
    <row r="304" spans="2:8" x14ac:dyDescent="0.35">
      <c r="B304" s="92" t="str">
        <f>IFERROR(IF(Loan_Not_Paid*Values_Entered,Payment_Number,""), "")</f>
        <v/>
      </c>
      <c r="C304" s="91" t="str">
        <f>IFERROR(IF(Loan_Not_Paid*Values_Entered,Payment_Date,""), "")</f>
        <v/>
      </c>
      <c r="D304" s="108" t="str">
        <f>IFERROR(IF(Loan_Not_Paid*Values_Entered,Beginning_Balance,""), "")</f>
        <v/>
      </c>
      <c r="E304" s="108" t="str">
        <f>IFERROR(IF(Loan_Not_Paid*Values_Entered,Monthly_Payment,""), "")</f>
        <v/>
      </c>
      <c r="F304" s="108" t="str">
        <f>IFERROR(IF(Loan_Not_Paid*Values_Entered,Principal,""), "")</f>
        <v/>
      </c>
      <c r="G304" s="108" t="str">
        <f>IFERROR(IF(Loan_Not_Paid*Values_Entered,Interest,""), "")</f>
        <v/>
      </c>
      <c r="H304" s="108" t="str">
        <f>IFERROR(IF(Loan_Not_Paid*Values_Entered,Ending_Balance,""), "")</f>
        <v/>
      </c>
    </row>
    <row r="305" spans="2:8" x14ac:dyDescent="0.35">
      <c r="B305" s="92" t="str">
        <f>IFERROR(IF(Loan_Not_Paid*Values_Entered,Payment_Number,""), "")</f>
        <v/>
      </c>
      <c r="C305" s="91" t="str">
        <f>IFERROR(IF(Loan_Not_Paid*Values_Entered,Payment_Date,""), "")</f>
        <v/>
      </c>
      <c r="D305" s="108" t="str">
        <f>IFERROR(IF(Loan_Not_Paid*Values_Entered,Beginning_Balance,""), "")</f>
        <v/>
      </c>
      <c r="E305" s="108" t="str">
        <f>IFERROR(IF(Loan_Not_Paid*Values_Entered,Monthly_Payment,""), "")</f>
        <v/>
      </c>
      <c r="F305" s="108" t="str">
        <f>IFERROR(IF(Loan_Not_Paid*Values_Entered,Principal,""), "")</f>
        <v/>
      </c>
      <c r="G305" s="108" t="str">
        <f>IFERROR(IF(Loan_Not_Paid*Values_Entered,Interest,""), "")</f>
        <v/>
      </c>
      <c r="H305" s="108" t="str">
        <f>IFERROR(IF(Loan_Not_Paid*Values_Entered,Ending_Balance,""), "")</f>
        <v/>
      </c>
    </row>
    <row r="306" spans="2:8" x14ac:dyDescent="0.35">
      <c r="B306" s="92" t="str">
        <f>IFERROR(IF(Loan_Not_Paid*Values_Entered,Payment_Number,""), "")</f>
        <v/>
      </c>
      <c r="C306" s="91" t="str">
        <f>IFERROR(IF(Loan_Not_Paid*Values_Entered,Payment_Date,""), "")</f>
        <v/>
      </c>
      <c r="D306" s="108" t="str">
        <f>IFERROR(IF(Loan_Not_Paid*Values_Entered,Beginning_Balance,""), "")</f>
        <v/>
      </c>
      <c r="E306" s="108" t="str">
        <f>IFERROR(IF(Loan_Not_Paid*Values_Entered,Monthly_Payment,""), "")</f>
        <v/>
      </c>
      <c r="F306" s="108" t="str">
        <f>IFERROR(IF(Loan_Not_Paid*Values_Entered,Principal,""), "")</f>
        <v/>
      </c>
      <c r="G306" s="108" t="str">
        <f>IFERROR(IF(Loan_Not_Paid*Values_Entered,Interest,""), "")</f>
        <v/>
      </c>
      <c r="H306" s="108" t="str">
        <f>IFERROR(IF(Loan_Not_Paid*Values_Entered,Ending_Balance,""), "")</f>
        <v/>
      </c>
    </row>
    <row r="307" spans="2:8" x14ac:dyDescent="0.35">
      <c r="B307" s="92" t="str">
        <f>IFERROR(IF(Loan_Not_Paid*Values_Entered,Payment_Number,""), "")</f>
        <v/>
      </c>
      <c r="C307" s="91" t="str">
        <f>IFERROR(IF(Loan_Not_Paid*Values_Entered,Payment_Date,""), "")</f>
        <v/>
      </c>
      <c r="D307" s="108" t="str">
        <f>IFERROR(IF(Loan_Not_Paid*Values_Entered,Beginning_Balance,""), "")</f>
        <v/>
      </c>
      <c r="E307" s="108" t="str">
        <f>IFERROR(IF(Loan_Not_Paid*Values_Entered,Monthly_Payment,""), "")</f>
        <v/>
      </c>
      <c r="F307" s="108" t="str">
        <f>IFERROR(IF(Loan_Not_Paid*Values_Entered,Principal,""), "")</f>
        <v/>
      </c>
      <c r="G307" s="108" t="str">
        <f>IFERROR(IF(Loan_Not_Paid*Values_Entered,Interest,""), "")</f>
        <v/>
      </c>
      <c r="H307" s="108" t="str">
        <f>IFERROR(IF(Loan_Not_Paid*Values_Entered,Ending_Balance,""), "")</f>
        <v/>
      </c>
    </row>
    <row r="308" spans="2:8" x14ac:dyDescent="0.35">
      <c r="B308" s="92" t="str">
        <f>IFERROR(IF(Loan_Not_Paid*Values_Entered,Payment_Number,""), "")</f>
        <v/>
      </c>
      <c r="C308" s="91" t="str">
        <f>IFERROR(IF(Loan_Not_Paid*Values_Entered,Payment_Date,""), "")</f>
        <v/>
      </c>
      <c r="D308" s="108" t="str">
        <f>IFERROR(IF(Loan_Not_Paid*Values_Entered,Beginning_Balance,""), "")</f>
        <v/>
      </c>
      <c r="E308" s="108" t="str">
        <f>IFERROR(IF(Loan_Not_Paid*Values_Entered,Monthly_Payment,""), "")</f>
        <v/>
      </c>
      <c r="F308" s="108" t="str">
        <f>IFERROR(IF(Loan_Not_Paid*Values_Entered,Principal,""), "")</f>
        <v/>
      </c>
      <c r="G308" s="108" t="str">
        <f>IFERROR(IF(Loan_Not_Paid*Values_Entered,Interest,""), "")</f>
        <v/>
      </c>
      <c r="H308" s="108" t="str">
        <f>IFERROR(IF(Loan_Not_Paid*Values_Entered,Ending_Balance,""), "")</f>
        <v/>
      </c>
    </row>
    <row r="309" spans="2:8" x14ac:dyDescent="0.35">
      <c r="B309" s="92" t="str">
        <f>IFERROR(IF(Loan_Not_Paid*Values_Entered,Payment_Number,""), "")</f>
        <v/>
      </c>
      <c r="C309" s="91" t="str">
        <f>IFERROR(IF(Loan_Not_Paid*Values_Entered,Payment_Date,""), "")</f>
        <v/>
      </c>
      <c r="D309" s="108" t="str">
        <f>IFERROR(IF(Loan_Not_Paid*Values_Entered,Beginning_Balance,""), "")</f>
        <v/>
      </c>
      <c r="E309" s="108" t="str">
        <f>IFERROR(IF(Loan_Not_Paid*Values_Entered,Monthly_Payment,""), "")</f>
        <v/>
      </c>
      <c r="F309" s="108" t="str">
        <f>IFERROR(IF(Loan_Not_Paid*Values_Entered,Principal,""), "")</f>
        <v/>
      </c>
      <c r="G309" s="108" t="str">
        <f>IFERROR(IF(Loan_Not_Paid*Values_Entered,Interest,""), "")</f>
        <v/>
      </c>
      <c r="H309" s="108" t="str">
        <f>IFERROR(IF(Loan_Not_Paid*Values_Entered,Ending_Balance,""), "")</f>
        <v/>
      </c>
    </row>
    <row r="310" spans="2:8" x14ac:dyDescent="0.35">
      <c r="B310" s="92" t="str">
        <f>IFERROR(IF(Loan_Not_Paid*Values_Entered,Payment_Number,""), "")</f>
        <v/>
      </c>
      <c r="C310" s="91" t="str">
        <f>IFERROR(IF(Loan_Not_Paid*Values_Entered,Payment_Date,""), "")</f>
        <v/>
      </c>
      <c r="D310" s="108" t="str">
        <f>IFERROR(IF(Loan_Not_Paid*Values_Entered,Beginning_Balance,""), "")</f>
        <v/>
      </c>
      <c r="E310" s="108" t="str">
        <f>IFERROR(IF(Loan_Not_Paid*Values_Entered,Monthly_Payment,""), "")</f>
        <v/>
      </c>
      <c r="F310" s="108" t="str">
        <f>IFERROR(IF(Loan_Not_Paid*Values_Entered,Principal,""), "")</f>
        <v/>
      </c>
      <c r="G310" s="108" t="str">
        <f>IFERROR(IF(Loan_Not_Paid*Values_Entered,Interest,""), "")</f>
        <v/>
      </c>
      <c r="H310" s="108" t="str">
        <f>IFERROR(IF(Loan_Not_Paid*Values_Entered,Ending_Balance,""), "")</f>
        <v/>
      </c>
    </row>
    <row r="311" spans="2:8" x14ac:dyDescent="0.35">
      <c r="B311" s="92" t="str">
        <f>IFERROR(IF(Loan_Not_Paid*Values_Entered,Payment_Number,""), "")</f>
        <v/>
      </c>
      <c r="C311" s="91" t="str">
        <f>IFERROR(IF(Loan_Not_Paid*Values_Entered,Payment_Date,""), "")</f>
        <v/>
      </c>
      <c r="D311" s="108" t="str">
        <f>IFERROR(IF(Loan_Not_Paid*Values_Entered,Beginning_Balance,""), "")</f>
        <v/>
      </c>
      <c r="E311" s="108" t="str">
        <f>IFERROR(IF(Loan_Not_Paid*Values_Entered,Monthly_Payment,""), "")</f>
        <v/>
      </c>
      <c r="F311" s="108" t="str">
        <f>IFERROR(IF(Loan_Not_Paid*Values_Entered,Principal,""), "")</f>
        <v/>
      </c>
      <c r="G311" s="108" t="str">
        <f>IFERROR(IF(Loan_Not_Paid*Values_Entered,Interest,""), "")</f>
        <v/>
      </c>
      <c r="H311" s="108" t="str">
        <f>IFERROR(IF(Loan_Not_Paid*Values_Entered,Ending_Balance,""), "")</f>
        <v/>
      </c>
    </row>
    <row r="312" spans="2:8" x14ac:dyDescent="0.35">
      <c r="B312" s="92" t="str">
        <f>IFERROR(IF(Loan_Not_Paid*Values_Entered,Payment_Number,""), "")</f>
        <v/>
      </c>
      <c r="C312" s="91" t="str">
        <f>IFERROR(IF(Loan_Not_Paid*Values_Entered,Payment_Date,""), "")</f>
        <v/>
      </c>
      <c r="D312" s="108" t="str">
        <f>IFERROR(IF(Loan_Not_Paid*Values_Entered,Beginning_Balance,""), "")</f>
        <v/>
      </c>
      <c r="E312" s="108" t="str">
        <f>IFERROR(IF(Loan_Not_Paid*Values_Entered,Monthly_Payment,""), "")</f>
        <v/>
      </c>
      <c r="F312" s="108" t="str">
        <f>IFERROR(IF(Loan_Not_Paid*Values_Entered,Principal,""), "")</f>
        <v/>
      </c>
      <c r="G312" s="108" t="str">
        <f>IFERROR(IF(Loan_Not_Paid*Values_Entered,Interest,""), "")</f>
        <v/>
      </c>
      <c r="H312" s="108" t="str">
        <f>IFERROR(IF(Loan_Not_Paid*Values_Entered,Ending_Balance,""), "")</f>
        <v/>
      </c>
    </row>
    <row r="313" spans="2:8" x14ac:dyDescent="0.35">
      <c r="B313" s="92" t="str">
        <f>IFERROR(IF(Loan_Not_Paid*Values_Entered,Payment_Number,""), "")</f>
        <v/>
      </c>
      <c r="C313" s="91" t="str">
        <f>IFERROR(IF(Loan_Not_Paid*Values_Entered,Payment_Date,""), "")</f>
        <v/>
      </c>
      <c r="D313" s="108" t="str">
        <f>IFERROR(IF(Loan_Not_Paid*Values_Entered,Beginning_Balance,""), "")</f>
        <v/>
      </c>
      <c r="E313" s="108" t="str">
        <f>IFERROR(IF(Loan_Not_Paid*Values_Entered,Monthly_Payment,""), "")</f>
        <v/>
      </c>
      <c r="F313" s="108" t="str">
        <f>IFERROR(IF(Loan_Not_Paid*Values_Entered,Principal,""), "")</f>
        <v/>
      </c>
      <c r="G313" s="108" t="str">
        <f>IFERROR(IF(Loan_Not_Paid*Values_Entered,Interest,""), "")</f>
        <v/>
      </c>
      <c r="H313" s="108" t="str">
        <f>IFERROR(IF(Loan_Not_Paid*Values_Entered,Ending_Balance,""), "")</f>
        <v/>
      </c>
    </row>
    <row r="314" spans="2:8" x14ac:dyDescent="0.35">
      <c r="B314" s="92" t="str">
        <f>IFERROR(IF(Loan_Not_Paid*Values_Entered,Payment_Number,""), "")</f>
        <v/>
      </c>
      <c r="C314" s="91" t="str">
        <f>IFERROR(IF(Loan_Not_Paid*Values_Entered,Payment_Date,""), "")</f>
        <v/>
      </c>
      <c r="D314" s="108" t="str">
        <f>IFERROR(IF(Loan_Not_Paid*Values_Entered,Beginning_Balance,""), "")</f>
        <v/>
      </c>
      <c r="E314" s="108" t="str">
        <f>IFERROR(IF(Loan_Not_Paid*Values_Entered,Monthly_Payment,""), "")</f>
        <v/>
      </c>
      <c r="F314" s="108" t="str">
        <f>IFERROR(IF(Loan_Not_Paid*Values_Entered,Principal,""), "")</f>
        <v/>
      </c>
      <c r="G314" s="108" t="str">
        <f>IFERROR(IF(Loan_Not_Paid*Values_Entered,Interest,""), "")</f>
        <v/>
      </c>
      <c r="H314" s="108" t="str">
        <f>IFERROR(IF(Loan_Not_Paid*Values_Entered,Ending_Balance,""), "")</f>
        <v/>
      </c>
    </row>
    <row r="315" spans="2:8" x14ac:dyDescent="0.35">
      <c r="B315" s="92" t="str">
        <f>IFERROR(IF(Loan_Not_Paid*Values_Entered,Payment_Number,""), "")</f>
        <v/>
      </c>
      <c r="C315" s="91" t="str">
        <f>IFERROR(IF(Loan_Not_Paid*Values_Entered,Payment_Date,""), "")</f>
        <v/>
      </c>
      <c r="D315" s="108" t="str">
        <f>IFERROR(IF(Loan_Not_Paid*Values_Entered,Beginning_Balance,""), "")</f>
        <v/>
      </c>
      <c r="E315" s="108" t="str">
        <f>IFERROR(IF(Loan_Not_Paid*Values_Entered,Monthly_Payment,""), "")</f>
        <v/>
      </c>
      <c r="F315" s="108" t="str">
        <f>IFERROR(IF(Loan_Not_Paid*Values_Entered,Principal,""), "")</f>
        <v/>
      </c>
      <c r="G315" s="108" t="str">
        <f>IFERROR(IF(Loan_Not_Paid*Values_Entered,Interest,""), "")</f>
        <v/>
      </c>
      <c r="H315" s="108" t="str">
        <f>IFERROR(IF(Loan_Not_Paid*Values_Entered,Ending_Balance,""), "")</f>
        <v/>
      </c>
    </row>
    <row r="316" spans="2:8" x14ac:dyDescent="0.35">
      <c r="B316" s="92" t="str">
        <f>IFERROR(IF(Loan_Not_Paid*Values_Entered,Payment_Number,""), "")</f>
        <v/>
      </c>
      <c r="C316" s="91" t="str">
        <f>IFERROR(IF(Loan_Not_Paid*Values_Entered,Payment_Date,""), "")</f>
        <v/>
      </c>
      <c r="D316" s="108" t="str">
        <f>IFERROR(IF(Loan_Not_Paid*Values_Entered,Beginning_Balance,""), "")</f>
        <v/>
      </c>
      <c r="E316" s="108" t="str">
        <f>IFERROR(IF(Loan_Not_Paid*Values_Entered,Monthly_Payment,""), "")</f>
        <v/>
      </c>
      <c r="F316" s="108" t="str">
        <f>IFERROR(IF(Loan_Not_Paid*Values_Entered,Principal,""), "")</f>
        <v/>
      </c>
      <c r="G316" s="108" t="str">
        <f>IFERROR(IF(Loan_Not_Paid*Values_Entered,Interest,""), "")</f>
        <v/>
      </c>
      <c r="H316" s="108" t="str">
        <f>IFERROR(IF(Loan_Not_Paid*Values_Entered,Ending_Balance,""), "")</f>
        <v/>
      </c>
    </row>
    <row r="317" spans="2:8" x14ac:dyDescent="0.35">
      <c r="B317" s="92" t="str">
        <f>IFERROR(IF(Loan_Not_Paid*Values_Entered,Payment_Number,""), "")</f>
        <v/>
      </c>
      <c r="C317" s="91" t="str">
        <f>IFERROR(IF(Loan_Not_Paid*Values_Entered,Payment_Date,""), "")</f>
        <v/>
      </c>
      <c r="D317" s="108" t="str">
        <f>IFERROR(IF(Loan_Not_Paid*Values_Entered,Beginning_Balance,""), "")</f>
        <v/>
      </c>
      <c r="E317" s="108" t="str">
        <f>IFERROR(IF(Loan_Not_Paid*Values_Entered,Monthly_Payment,""), "")</f>
        <v/>
      </c>
      <c r="F317" s="108" t="str">
        <f>IFERROR(IF(Loan_Not_Paid*Values_Entered,Principal,""), "")</f>
        <v/>
      </c>
      <c r="G317" s="108" t="str">
        <f>IFERROR(IF(Loan_Not_Paid*Values_Entered,Interest,""), "")</f>
        <v/>
      </c>
      <c r="H317" s="108" t="str">
        <f>IFERROR(IF(Loan_Not_Paid*Values_Entered,Ending_Balance,""), "")</f>
        <v/>
      </c>
    </row>
    <row r="318" spans="2:8" x14ac:dyDescent="0.35">
      <c r="B318" s="92" t="str">
        <f>IFERROR(IF(Loan_Not_Paid*Values_Entered,Payment_Number,""), "")</f>
        <v/>
      </c>
      <c r="C318" s="91" t="str">
        <f>IFERROR(IF(Loan_Not_Paid*Values_Entered,Payment_Date,""), "")</f>
        <v/>
      </c>
      <c r="D318" s="108" t="str">
        <f>IFERROR(IF(Loan_Not_Paid*Values_Entered,Beginning_Balance,""), "")</f>
        <v/>
      </c>
      <c r="E318" s="108" t="str">
        <f>IFERROR(IF(Loan_Not_Paid*Values_Entered,Monthly_Payment,""), "")</f>
        <v/>
      </c>
      <c r="F318" s="108" t="str">
        <f>IFERROR(IF(Loan_Not_Paid*Values_Entered,Principal,""), "")</f>
        <v/>
      </c>
      <c r="G318" s="108" t="str">
        <f>IFERROR(IF(Loan_Not_Paid*Values_Entered,Interest,""), "")</f>
        <v/>
      </c>
      <c r="H318" s="108" t="str">
        <f>IFERROR(IF(Loan_Not_Paid*Values_Entered,Ending_Balance,""), "")</f>
        <v/>
      </c>
    </row>
    <row r="319" spans="2:8" x14ac:dyDescent="0.35">
      <c r="B319" s="92" t="str">
        <f>IFERROR(IF(Loan_Not_Paid*Values_Entered,Payment_Number,""), "")</f>
        <v/>
      </c>
      <c r="C319" s="91" t="str">
        <f>IFERROR(IF(Loan_Not_Paid*Values_Entered,Payment_Date,""), "")</f>
        <v/>
      </c>
      <c r="D319" s="108" t="str">
        <f>IFERROR(IF(Loan_Not_Paid*Values_Entered,Beginning_Balance,""), "")</f>
        <v/>
      </c>
      <c r="E319" s="108" t="str">
        <f>IFERROR(IF(Loan_Not_Paid*Values_Entered,Monthly_Payment,""), "")</f>
        <v/>
      </c>
      <c r="F319" s="108" t="str">
        <f>IFERROR(IF(Loan_Not_Paid*Values_Entered,Principal,""), "")</f>
        <v/>
      </c>
      <c r="G319" s="108" t="str">
        <f>IFERROR(IF(Loan_Not_Paid*Values_Entered,Interest,""), "")</f>
        <v/>
      </c>
      <c r="H319" s="108" t="str">
        <f>IFERROR(IF(Loan_Not_Paid*Values_Entered,Ending_Balance,""), "")</f>
        <v/>
      </c>
    </row>
    <row r="320" spans="2:8" x14ac:dyDescent="0.35">
      <c r="B320" s="92" t="str">
        <f>IFERROR(IF(Loan_Not_Paid*Values_Entered,Payment_Number,""), "")</f>
        <v/>
      </c>
      <c r="C320" s="91" t="str">
        <f>IFERROR(IF(Loan_Not_Paid*Values_Entered,Payment_Date,""), "")</f>
        <v/>
      </c>
      <c r="D320" s="108" t="str">
        <f>IFERROR(IF(Loan_Not_Paid*Values_Entered,Beginning_Balance,""), "")</f>
        <v/>
      </c>
      <c r="E320" s="108" t="str">
        <f>IFERROR(IF(Loan_Not_Paid*Values_Entered,Monthly_Payment,""), "")</f>
        <v/>
      </c>
      <c r="F320" s="108" t="str">
        <f>IFERROR(IF(Loan_Not_Paid*Values_Entered,Principal,""), "")</f>
        <v/>
      </c>
      <c r="G320" s="108" t="str">
        <f>IFERROR(IF(Loan_Not_Paid*Values_Entered,Interest,""), "")</f>
        <v/>
      </c>
      <c r="H320" s="108" t="str">
        <f>IFERROR(IF(Loan_Not_Paid*Values_Entered,Ending_Balance,""), "")</f>
        <v/>
      </c>
    </row>
    <row r="321" spans="2:8" x14ac:dyDescent="0.35">
      <c r="B321" s="92" t="str">
        <f>IFERROR(IF(Loan_Not_Paid*Values_Entered,Payment_Number,""), "")</f>
        <v/>
      </c>
      <c r="C321" s="91" t="str">
        <f>IFERROR(IF(Loan_Not_Paid*Values_Entered,Payment_Date,""), "")</f>
        <v/>
      </c>
      <c r="D321" s="108" t="str">
        <f>IFERROR(IF(Loan_Not_Paid*Values_Entered,Beginning_Balance,""), "")</f>
        <v/>
      </c>
      <c r="E321" s="108" t="str">
        <f>IFERROR(IF(Loan_Not_Paid*Values_Entered,Monthly_Payment,""), "")</f>
        <v/>
      </c>
      <c r="F321" s="108" t="str">
        <f>IFERROR(IF(Loan_Not_Paid*Values_Entered,Principal,""), "")</f>
        <v/>
      </c>
      <c r="G321" s="108" t="str">
        <f>IFERROR(IF(Loan_Not_Paid*Values_Entered,Interest,""), "")</f>
        <v/>
      </c>
      <c r="H321" s="108" t="str">
        <f>IFERROR(IF(Loan_Not_Paid*Values_Entered,Ending_Balance,""), "")</f>
        <v/>
      </c>
    </row>
    <row r="322" spans="2:8" x14ac:dyDescent="0.35">
      <c r="B322" s="92" t="str">
        <f>IFERROR(IF(Loan_Not_Paid*Values_Entered,Payment_Number,""), "")</f>
        <v/>
      </c>
      <c r="C322" s="91" t="str">
        <f>IFERROR(IF(Loan_Not_Paid*Values_Entered,Payment_Date,""), "")</f>
        <v/>
      </c>
      <c r="D322" s="108" t="str">
        <f>IFERROR(IF(Loan_Not_Paid*Values_Entered,Beginning_Balance,""), "")</f>
        <v/>
      </c>
      <c r="E322" s="108" t="str">
        <f>IFERROR(IF(Loan_Not_Paid*Values_Entered,Monthly_Payment,""), "")</f>
        <v/>
      </c>
      <c r="F322" s="108" t="str">
        <f>IFERROR(IF(Loan_Not_Paid*Values_Entered,Principal,""), "")</f>
        <v/>
      </c>
      <c r="G322" s="108" t="str">
        <f>IFERROR(IF(Loan_Not_Paid*Values_Entered,Interest,""), "")</f>
        <v/>
      </c>
      <c r="H322" s="108" t="str">
        <f>IFERROR(IF(Loan_Not_Paid*Values_Entered,Ending_Balance,""), "")</f>
        <v/>
      </c>
    </row>
    <row r="323" spans="2:8" x14ac:dyDescent="0.35">
      <c r="B323" s="92" t="str">
        <f>IFERROR(IF(Loan_Not_Paid*Values_Entered,Payment_Number,""), "")</f>
        <v/>
      </c>
      <c r="C323" s="91" t="str">
        <f>IFERROR(IF(Loan_Not_Paid*Values_Entered,Payment_Date,""), "")</f>
        <v/>
      </c>
      <c r="D323" s="108" t="str">
        <f>IFERROR(IF(Loan_Not_Paid*Values_Entered,Beginning_Balance,""), "")</f>
        <v/>
      </c>
      <c r="E323" s="108" t="str">
        <f>IFERROR(IF(Loan_Not_Paid*Values_Entered,Monthly_Payment,""), "")</f>
        <v/>
      </c>
      <c r="F323" s="108" t="str">
        <f>IFERROR(IF(Loan_Not_Paid*Values_Entered,Principal,""), "")</f>
        <v/>
      </c>
      <c r="G323" s="108" t="str">
        <f>IFERROR(IF(Loan_Not_Paid*Values_Entered,Interest,""), "")</f>
        <v/>
      </c>
      <c r="H323" s="108" t="str">
        <f>IFERROR(IF(Loan_Not_Paid*Values_Entered,Ending_Balance,""), "")</f>
        <v/>
      </c>
    </row>
    <row r="324" spans="2:8" x14ac:dyDescent="0.35">
      <c r="B324" s="92" t="str">
        <f>IFERROR(IF(Loan_Not_Paid*Values_Entered,Payment_Number,""), "")</f>
        <v/>
      </c>
      <c r="C324" s="91" t="str">
        <f>IFERROR(IF(Loan_Not_Paid*Values_Entered,Payment_Date,""), "")</f>
        <v/>
      </c>
      <c r="D324" s="108" t="str">
        <f>IFERROR(IF(Loan_Not_Paid*Values_Entered,Beginning_Balance,""), "")</f>
        <v/>
      </c>
      <c r="E324" s="108" t="str">
        <f>IFERROR(IF(Loan_Not_Paid*Values_Entered,Monthly_Payment,""), "")</f>
        <v/>
      </c>
      <c r="F324" s="108" t="str">
        <f>IFERROR(IF(Loan_Not_Paid*Values_Entered,Principal,""), "")</f>
        <v/>
      </c>
      <c r="G324" s="108" t="str">
        <f>IFERROR(IF(Loan_Not_Paid*Values_Entered,Interest,""), "")</f>
        <v/>
      </c>
      <c r="H324" s="108" t="str">
        <f>IFERROR(IF(Loan_Not_Paid*Values_Entered,Ending_Balance,""), "")</f>
        <v/>
      </c>
    </row>
    <row r="325" spans="2:8" x14ac:dyDescent="0.35">
      <c r="B325" s="92" t="str">
        <f>IFERROR(IF(Loan_Not_Paid*Values_Entered,Payment_Number,""), "")</f>
        <v/>
      </c>
      <c r="C325" s="91" t="str">
        <f>IFERROR(IF(Loan_Not_Paid*Values_Entered,Payment_Date,""), "")</f>
        <v/>
      </c>
      <c r="D325" s="108" t="str">
        <f>IFERROR(IF(Loan_Not_Paid*Values_Entered,Beginning_Balance,""), "")</f>
        <v/>
      </c>
      <c r="E325" s="108" t="str">
        <f>IFERROR(IF(Loan_Not_Paid*Values_Entered,Monthly_Payment,""), "")</f>
        <v/>
      </c>
      <c r="F325" s="108" t="str">
        <f>IFERROR(IF(Loan_Not_Paid*Values_Entered,Principal,""), "")</f>
        <v/>
      </c>
      <c r="G325" s="108" t="str">
        <f>IFERROR(IF(Loan_Not_Paid*Values_Entered,Interest,""), "")</f>
        <v/>
      </c>
      <c r="H325" s="108" t="str">
        <f>IFERROR(IF(Loan_Not_Paid*Values_Entered,Ending_Balance,""), "")</f>
        <v/>
      </c>
    </row>
    <row r="326" spans="2:8" x14ac:dyDescent="0.35">
      <c r="B326" s="92" t="str">
        <f>IFERROR(IF(Loan_Not_Paid*Values_Entered,Payment_Number,""), "")</f>
        <v/>
      </c>
      <c r="C326" s="91" t="str">
        <f>IFERROR(IF(Loan_Not_Paid*Values_Entered,Payment_Date,""), "")</f>
        <v/>
      </c>
      <c r="D326" s="108" t="str">
        <f>IFERROR(IF(Loan_Not_Paid*Values_Entered,Beginning_Balance,""), "")</f>
        <v/>
      </c>
      <c r="E326" s="108" t="str">
        <f>IFERROR(IF(Loan_Not_Paid*Values_Entered,Monthly_Payment,""), "")</f>
        <v/>
      </c>
      <c r="F326" s="108" t="str">
        <f>IFERROR(IF(Loan_Not_Paid*Values_Entered,Principal,""), "")</f>
        <v/>
      </c>
      <c r="G326" s="108" t="str">
        <f>IFERROR(IF(Loan_Not_Paid*Values_Entered,Interest,""), "")</f>
        <v/>
      </c>
      <c r="H326" s="108" t="str">
        <f>IFERROR(IF(Loan_Not_Paid*Values_Entered,Ending_Balance,""), "")</f>
        <v/>
      </c>
    </row>
    <row r="327" spans="2:8" x14ac:dyDescent="0.35">
      <c r="B327" s="92" t="str">
        <f>IFERROR(IF(Loan_Not_Paid*Values_Entered,Payment_Number,""), "")</f>
        <v/>
      </c>
      <c r="C327" s="91" t="str">
        <f>IFERROR(IF(Loan_Not_Paid*Values_Entered,Payment_Date,""), "")</f>
        <v/>
      </c>
      <c r="D327" s="108" t="str">
        <f>IFERROR(IF(Loan_Not_Paid*Values_Entered,Beginning_Balance,""), "")</f>
        <v/>
      </c>
      <c r="E327" s="108" t="str">
        <f>IFERROR(IF(Loan_Not_Paid*Values_Entered,Monthly_Payment,""), "")</f>
        <v/>
      </c>
      <c r="F327" s="108" t="str">
        <f>IFERROR(IF(Loan_Not_Paid*Values_Entered,Principal,""), "")</f>
        <v/>
      </c>
      <c r="G327" s="108" t="str">
        <f>IFERROR(IF(Loan_Not_Paid*Values_Entered,Interest,""), "")</f>
        <v/>
      </c>
      <c r="H327" s="108" t="str">
        <f>IFERROR(IF(Loan_Not_Paid*Values_Entered,Ending_Balance,""), "")</f>
        <v/>
      </c>
    </row>
    <row r="328" spans="2:8" x14ac:dyDescent="0.35">
      <c r="B328" s="92" t="str">
        <f>IFERROR(IF(Loan_Not_Paid*Values_Entered,Payment_Number,""), "")</f>
        <v/>
      </c>
      <c r="C328" s="91" t="str">
        <f>IFERROR(IF(Loan_Not_Paid*Values_Entered,Payment_Date,""), "")</f>
        <v/>
      </c>
      <c r="D328" s="108" t="str">
        <f>IFERROR(IF(Loan_Not_Paid*Values_Entered,Beginning_Balance,""), "")</f>
        <v/>
      </c>
      <c r="E328" s="108" t="str">
        <f>IFERROR(IF(Loan_Not_Paid*Values_Entered,Monthly_Payment,""), "")</f>
        <v/>
      </c>
      <c r="F328" s="108" t="str">
        <f>IFERROR(IF(Loan_Not_Paid*Values_Entered,Principal,""), "")</f>
        <v/>
      </c>
      <c r="G328" s="108" t="str">
        <f>IFERROR(IF(Loan_Not_Paid*Values_Entered,Interest,""), "")</f>
        <v/>
      </c>
      <c r="H328" s="108" t="str">
        <f>IFERROR(IF(Loan_Not_Paid*Values_Entered,Ending_Balance,""), "")</f>
        <v/>
      </c>
    </row>
    <row r="329" spans="2:8" x14ac:dyDescent="0.35">
      <c r="B329" s="92" t="str">
        <f>IFERROR(IF(Loan_Not_Paid*Values_Entered,Payment_Number,""), "")</f>
        <v/>
      </c>
      <c r="C329" s="91" t="str">
        <f>IFERROR(IF(Loan_Not_Paid*Values_Entered,Payment_Date,""), "")</f>
        <v/>
      </c>
      <c r="D329" s="108" t="str">
        <f>IFERROR(IF(Loan_Not_Paid*Values_Entered,Beginning_Balance,""), "")</f>
        <v/>
      </c>
      <c r="E329" s="108" t="str">
        <f>IFERROR(IF(Loan_Not_Paid*Values_Entered,Monthly_Payment,""), "")</f>
        <v/>
      </c>
      <c r="F329" s="108" t="str">
        <f>IFERROR(IF(Loan_Not_Paid*Values_Entered,Principal,""), "")</f>
        <v/>
      </c>
      <c r="G329" s="108" t="str">
        <f>IFERROR(IF(Loan_Not_Paid*Values_Entered,Interest,""), "")</f>
        <v/>
      </c>
      <c r="H329" s="108" t="str">
        <f>IFERROR(IF(Loan_Not_Paid*Values_Entered,Ending_Balance,""), "")</f>
        <v/>
      </c>
    </row>
    <row r="330" spans="2:8" x14ac:dyDescent="0.35">
      <c r="B330" s="92" t="str">
        <f>IFERROR(IF(Loan_Not_Paid*Values_Entered,Payment_Number,""), "")</f>
        <v/>
      </c>
      <c r="C330" s="91" t="str">
        <f>IFERROR(IF(Loan_Not_Paid*Values_Entered,Payment_Date,""), "")</f>
        <v/>
      </c>
      <c r="D330" s="108" t="str">
        <f>IFERROR(IF(Loan_Not_Paid*Values_Entered,Beginning_Balance,""), "")</f>
        <v/>
      </c>
      <c r="E330" s="108" t="str">
        <f>IFERROR(IF(Loan_Not_Paid*Values_Entered,Monthly_Payment,""), "")</f>
        <v/>
      </c>
      <c r="F330" s="108" t="str">
        <f>IFERROR(IF(Loan_Not_Paid*Values_Entered,Principal,""), "")</f>
        <v/>
      </c>
      <c r="G330" s="108" t="str">
        <f>IFERROR(IF(Loan_Not_Paid*Values_Entered,Interest,""), "")</f>
        <v/>
      </c>
      <c r="H330" s="108" t="str">
        <f>IFERROR(IF(Loan_Not_Paid*Values_Entered,Ending_Balance,""), "")</f>
        <v/>
      </c>
    </row>
    <row r="331" spans="2:8" x14ac:dyDescent="0.35">
      <c r="B331" s="92" t="str">
        <f>IFERROR(IF(Loan_Not_Paid*Values_Entered,Payment_Number,""), "")</f>
        <v/>
      </c>
      <c r="C331" s="91" t="str">
        <f>IFERROR(IF(Loan_Not_Paid*Values_Entered,Payment_Date,""), "")</f>
        <v/>
      </c>
      <c r="D331" s="108" t="str">
        <f>IFERROR(IF(Loan_Not_Paid*Values_Entered,Beginning_Balance,""), "")</f>
        <v/>
      </c>
      <c r="E331" s="108" t="str">
        <f>IFERROR(IF(Loan_Not_Paid*Values_Entered,Monthly_Payment,""), "")</f>
        <v/>
      </c>
      <c r="F331" s="108" t="str">
        <f>IFERROR(IF(Loan_Not_Paid*Values_Entered,Principal,""), "")</f>
        <v/>
      </c>
      <c r="G331" s="108" t="str">
        <f>IFERROR(IF(Loan_Not_Paid*Values_Entered,Interest,""), "")</f>
        <v/>
      </c>
      <c r="H331" s="108" t="str">
        <f>IFERROR(IF(Loan_Not_Paid*Values_Entered,Ending_Balance,""), "")</f>
        <v/>
      </c>
    </row>
    <row r="332" spans="2:8" x14ac:dyDescent="0.35">
      <c r="B332" s="92" t="str">
        <f>IFERROR(IF(Loan_Not_Paid*Values_Entered,Payment_Number,""), "")</f>
        <v/>
      </c>
      <c r="C332" s="91" t="str">
        <f>IFERROR(IF(Loan_Not_Paid*Values_Entered,Payment_Date,""), "")</f>
        <v/>
      </c>
      <c r="D332" s="108" t="str">
        <f>IFERROR(IF(Loan_Not_Paid*Values_Entered,Beginning_Balance,""), "")</f>
        <v/>
      </c>
      <c r="E332" s="108" t="str">
        <f>IFERROR(IF(Loan_Not_Paid*Values_Entered,Monthly_Payment,""), "")</f>
        <v/>
      </c>
      <c r="F332" s="108" t="str">
        <f>IFERROR(IF(Loan_Not_Paid*Values_Entered,Principal,""), "")</f>
        <v/>
      </c>
      <c r="G332" s="108" t="str">
        <f>IFERROR(IF(Loan_Not_Paid*Values_Entered,Interest,""), "")</f>
        <v/>
      </c>
      <c r="H332" s="108" t="str">
        <f>IFERROR(IF(Loan_Not_Paid*Values_Entered,Ending_Balance,""), "")</f>
        <v/>
      </c>
    </row>
    <row r="333" spans="2:8" x14ac:dyDescent="0.35">
      <c r="B333" s="92" t="str">
        <f>IFERROR(IF(Loan_Not_Paid*Values_Entered,Payment_Number,""), "")</f>
        <v/>
      </c>
      <c r="C333" s="91" t="str">
        <f>IFERROR(IF(Loan_Not_Paid*Values_Entered,Payment_Date,""), "")</f>
        <v/>
      </c>
      <c r="D333" s="108" t="str">
        <f>IFERROR(IF(Loan_Not_Paid*Values_Entered,Beginning_Balance,""), "")</f>
        <v/>
      </c>
      <c r="E333" s="108" t="str">
        <f>IFERROR(IF(Loan_Not_Paid*Values_Entered,Monthly_Payment,""), "")</f>
        <v/>
      </c>
      <c r="F333" s="108" t="str">
        <f>IFERROR(IF(Loan_Not_Paid*Values_Entered,Principal,""), "")</f>
        <v/>
      </c>
      <c r="G333" s="108" t="str">
        <f>IFERROR(IF(Loan_Not_Paid*Values_Entered,Interest,""), "")</f>
        <v/>
      </c>
      <c r="H333" s="108" t="str">
        <f>IFERROR(IF(Loan_Not_Paid*Values_Entered,Ending_Balance,""), "")</f>
        <v/>
      </c>
    </row>
    <row r="334" spans="2:8" x14ac:dyDescent="0.35">
      <c r="B334" s="92" t="str">
        <f>IFERROR(IF(Loan_Not_Paid*Values_Entered,Payment_Number,""), "")</f>
        <v/>
      </c>
      <c r="C334" s="91" t="str">
        <f>IFERROR(IF(Loan_Not_Paid*Values_Entered,Payment_Date,""), "")</f>
        <v/>
      </c>
      <c r="D334" s="108" t="str">
        <f>IFERROR(IF(Loan_Not_Paid*Values_Entered,Beginning_Balance,""), "")</f>
        <v/>
      </c>
      <c r="E334" s="108" t="str">
        <f>IFERROR(IF(Loan_Not_Paid*Values_Entered,Monthly_Payment,""), "")</f>
        <v/>
      </c>
      <c r="F334" s="108" t="str">
        <f>IFERROR(IF(Loan_Not_Paid*Values_Entered,Principal,""), "")</f>
        <v/>
      </c>
      <c r="G334" s="108" t="str">
        <f>IFERROR(IF(Loan_Not_Paid*Values_Entered,Interest,""), "")</f>
        <v/>
      </c>
      <c r="H334" s="108" t="str">
        <f>IFERROR(IF(Loan_Not_Paid*Values_Entered,Ending_Balance,""), "")</f>
        <v/>
      </c>
    </row>
    <row r="335" spans="2:8" x14ac:dyDescent="0.35">
      <c r="B335" s="92" t="str">
        <f>IFERROR(IF(Loan_Not_Paid*Values_Entered,Payment_Number,""), "")</f>
        <v/>
      </c>
      <c r="C335" s="91" t="str">
        <f>IFERROR(IF(Loan_Not_Paid*Values_Entered,Payment_Date,""), "")</f>
        <v/>
      </c>
      <c r="D335" s="108" t="str">
        <f>IFERROR(IF(Loan_Not_Paid*Values_Entered,Beginning_Balance,""), "")</f>
        <v/>
      </c>
      <c r="E335" s="108" t="str">
        <f>IFERROR(IF(Loan_Not_Paid*Values_Entered,Monthly_Payment,""), "")</f>
        <v/>
      </c>
      <c r="F335" s="108" t="str">
        <f>IFERROR(IF(Loan_Not_Paid*Values_Entered,Principal,""), "")</f>
        <v/>
      </c>
      <c r="G335" s="108" t="str">
        <f>IFERROR(IF(Loan_Not_Paid*Values_Entered,Interest,""), "")</f>
        <v/>
      </c>
      <c r="H335" s="108" t="str">
        <f>IFERROR(IF(Loan_Not_Paid*Values_Entered,Ending_Balance,""), "")</f>
        <v/>
      </c>
    </row>
    <row r="336" spans="2:8" x14ac:dyDescent="0.35">
      <c r="B336" s="92" t="str">
        <f>IFERROR(IF(Loan_Not_Paid*Values_Entered,Payment_Number,""), "")</f>
        <v/>
      </c>
      <c r="C336" s="91" t="str">
        <f>IFERROR(IF(Loan_Not_Paid*Values_Entered,Payment_Date,""), "")</f>
        <v/>
      </c>
      <c r="D336" s="108" t="str">
        <f>IFERROR(IF(Loan_Not_Paid*Values_Entered,Beginning_Balance,""), "")</f>
        <v/>
      </c>
      <c r="E336" s="108" t="str">
        <f>IFERROR(IF(Loan_Not_Paid*Values_Entered,Monthly_Payment,""), "")</f>
        <v/>
      </c>
      <c r="F336" s="108" t="str">
        <f>IFERROR(IF(Loan_Not_Paid*Values_Entered,Principal,""), "")</f>
        <v/>
      </c>
      <c r="G336" s="108" t="str">
        <f>IFERROR(IF(Loan_Not_Paid*Values_Entered,Interest,""), "")</f>
        <v/>
      </c>
      <c r="H336" s="108" t="str">
        <f>IFERROR(IF(Loan_Not_Paid*Values_Entered,Ending_Balance,""), "")</f>
        <v/>
      </c>
    </row>
    <row r="337" spans="2:8" x14ac:dyDescent="0.35">
      <c r="B337" s="92" t="str">
        <f>IFERROR(IF(Loan_Not_Paid*Values_Entered,Payment_Number,""), "")</f>
        <v/>
      </c>
      <c r="C337" s="91" t="str">
        <f>IFERROR(IF(Loan_Not_Paid*Values_Entered,Payment_Date,""), "")</f>
        <v/>
      </c>
      <c r="D337" s="108" t="str">
        <f>IFERROR(IF(Loan_Not_Paid*Values_Entered,Beginning_Balance,""), "")</f>
        <v/>
      </c>
      <c r="E337" s="108" t="str">
        <f>IFERROR(IF(Loan_Not_Paid*Values_Entered,Monthly_Payment,""), "")</f>
        <v/>
      </c>
      <c r="F337" s="108" t="str">
        <f>IFERROR(IF(Loan_Not_Paid*Values_Entered,Principal,""), "")</f>
        <v/>
      </c>
      <c r="G337" s="108" t="str">
        <f>IFERROR(IF(Loan_Not_Paid*Values_Entered,Interest,""), "")</f>
        <v/>
      </c>
      <c r="H337" s="108" t="str">
        <f>IFERROR(IF(Loan_Not_Paid*Values_Entered,Ending_Balance,""), "")</f>
        <v/>
      </c>
    </row>
    <row r="338" spans="2:8" x14ac:dyDescent="0.35">
      <c r="B338" s="92" t="str">
        <f>IFERROR(IF(Loan_Not_Paid*Values_Entered,Payment_Number,""), "")</f>
        <v/>
      </c>
      <c r="C338" s="91" t="str">
        <f>IFERROR(IF(Loan_Not_Paid*Values_Entered,Payment_Date,""), "")</f>
        <v/>
      </c>
      <c r="D338" s="108" t="str">
        <f>IFERROR(IF(Loan_Not_Paid*Values_Entered,Beginning_Balance,""), "")</f>
        <v/>
      </c>
      <c r="E338" s="108" t="str">
        <f>IFERROR(IF(Loan_Not_Paid*Values_Entered,Monthly_Payment,""), "")</f>
        <v/>
      </c>
      <c r="F338" s="108" t="str">
        <f>IFERROR(IF(Loan_Not_Paid*Values_Entered,Principal,""), "")</f>
        <v/>
      </c>
      <c r="G338" s="108" t="str">
        <f>IFERROR(IF(Loan_Not_Paid*Values_Entered,Interest,""), "")</f>
        <v/>
      </c>
      <c r="H338" s="108" t="str">
        <f>IFERROR(IF(Loan_Not_Paid*Values_Entered,Ending_Balance,""), "")</f>
        <v/>
      </c>
    </row>
    <row r="339" spans="2:8" x14ac:dyDescent="0.35">
      <c r="B339" s="92" t="str">
        <f>IFERROR(IF(Loan_Not_Paid*Values_Entered,Payment_Number,""), "")</f>
        <v/>
      </c>
      <c r="C339" s="91" t="str">
        <f>IFERROR(IF(Loan_Not_Paid*Values_Entered,Payment_Date,""), "")</f>
        <v/>
      </c>
      <c r="D339" s="108" t="str">
        <f>IFERROR(IF(Loan_Not_Paid*Values_Entered,Beginning_Balance,""), "")</f>
        <v/>
      </c>
      <c r="E339" s="108" t="str">
        <f>IFERROR(IF(Loan_Not_Paid*Values_Entered,Monthly_Payment,""), "")</f>
        <v/>
      </c>
      <c r="F339" s="108" t="str">
        <f>IFERROR(IF(Loan_Not_Paid*Values_Entered,Principal,""), "")</f>
        <v/>
      </c>
      <c r="G339" s="108" t="str">
        <f>IFERROR(IF(Loan_Not_Paid*Values_Entered,Interest,""), "")</f>
        <v/>
      </c>
      <c r="H339" s="108" t="str">
        <f>IFERROR(IF(Loan_Not_Paid*Values_Entered,Ending_Balance,""), "")</f>
        <v/>
      </c>
    </row>
    <row r="340" spans="2:8" x14ac:dyDescent="0.35">
      <c r="B340" s="92" t="str">
        <f>IFERROR(IF(Loan_Not_Paid*Values_Entered,Payment_Number,""), "")</f>
        <v/>
      </c>
      <c r="C340" s="91" t="str">
        <f>IFERROR(IF(Loan_Not_Paid*Values_Entered,Payment_Date,""), "")</f>
        <v/>
      </c>
      <c r="D340" s="108" t="str">
        <f>IFERROR(IF(Loan_Not_Paid*Values_Entered,Beginning_Balance,""), "")</f>
        <v/>
      </c>
      <c r="E340" s="108" t="str">
        <f>IFERROR(IF(Loan_Not_Paid*Values_Entered,Monthly_Payment,""), "")</f>
        <v/>
      </c>
      <c r="F340" s="108" t="str">
        <f>IFERROR(IF(Loan_Not_Paid*Values_Entered,Principal,""), "")</f>
        <v/>
      </c>
      <c r="G340" s="108" t="str">
        <f>IFERROR(IF(Loan_Not_Paid*Values_Entered,Interest,""), "")</f>
        <v/>
      </c>
      <c r="H340" s="108" t="str">
        <f>IFERROR(IF(Loan_Not_Paid*Values_Entered,Ending_Balance,""), "")</f>
        <v/>
      </c>
    </row>
    <row r="341" spans="2:8" x14ac:dyDescent="0.35">
      <c r="B341" s="92" t="str">
        <f>IFERROR(IF(Loan_Not_Paid*Values_Entered,Payment_Number,""), "")</f>
        <v/>
      </c>
      <c r="C341" s="91" t="str">
        <f>IFERROR(IF(Loan_Not_Paid*Values_Entered,Payment_Date,""), "")</f>
        <v/>
      </c>
      <c r="D341" s="108" t="str">
        <f>IFERROR(IF(Loan_Not_Paid*Values_Entered,Beginning_Balance,""), "")</f>
        <v/>
      </c>
      <c r="E341" s="108" t="str">
        <f>IFERROR(IF(Loan_Not_Paid*Values_Entered,Monthly_Payment,""), "")</f>
        <v/>
      </c>
      <c r="F341" s="108" t="str">
        <f>IFERROR(IF(Loan_Not_Paid*Values_Entered,Principal,""), "")</f>
        <v/>
      </c>
      <c r="G341" s="108" t="str">
        <f>IFERROR(IF(Loan_Not_Paid*Values_Entered,Interest,""), "")</f>
        <v/>
      </c>
      <c r="H341" s="108" t="str">
        <f>IFERROR(IF(Loan_Not_Paid*Values_Entered,Ending_Balance,""), "")</f>
        <v/>
      </c>
    </row>
    <row r="342" spans="2:8" x14ac:dyDescent="0.35">
      <c r="B342" s="92" t="str">
        <f>IFERROR(IF(Loan_Not_Paid*Values_Entered,Payment_Number,""), "")</f>
        <v/>
      </c>
      <c r="C342" s="91" t="str">
        <f>IFERROR(IF(Loan_Not_Paid*Values_Entered,Payment_Date,""), "")</f>
        <v/>
      </c>
      <c r="D342" s="108" t="str">
        <f>IFERROR(IF(Loan_Not_Paid*Values_Entered,Beginning_Balance,""), "")</f>
        <v/>
      </c>
      <c r="E342" s="108" t="str">
        <f>IFERROR(IF(Loan_Not_Paid*Values_Entered,Monthly_Payment,""), "")</f>
        <v/>
      </c>
      <c r="F342" s="108" t="str">
        <f>IFERROR(IF(Loan_Not_Paid*Values_Entered,Principal,""), "")</f>
        <v/>
      </c>
      <c r="G342" s="108" t="str">
        <f>IFERROR(IF(Loan_Not_Paid*Values_Entered,Interest,""), "")</f>
        <v/>
      </c>
      <c r="H342" s="108" t="str">
        <f>IFERROR(IF(Loan_Not_Paid*Values_Entered,Ending_Balance,""), "")</f>
        <v/>
      </c>
    </row>
    <row r="343" spans="2:8" x14ac:dyDescent="0.35">
      <c r="B343" s="92" t="str">
        <f>IFERROR(IF(Loan_Not_Paid*Values_Entered,Payment_Number,""), "")</f>
        <v/>
      </c>
      <c r="C343" s="91" t="str">
        <f>IFERROR(IF(Loan_Not_Paid*Values_Entered,Payment_Date,""), "")</f>
        <v/>
      </c>
      <c r="D343" s="108" t="str">
        <f>IFERROR(IF(Loan_Not_Paid*Values_Entered,Beginning_Balance,""), "")</f>
        <v/>
      </c>
      <c r="E343" s="108" t="str">
        <f>IFERROR(IF(Loan_Not_Paid*Values_Entered,Monthly_Payment,""), "")</f>
        <v/>
      </c>
      <c r="F343" s="108" t="str">
        <f>IFERROR(IF(Loan_Not_Paid*Values_Entered,Principal,""), "")</f>
        <v/>
      </c>
      <c r="G343" s="108" t="str">
        <f>IFERROR(IF(Loan_Not_Paid*Values_Entered,Interest,""), "")</f>
        <v/>
      </c>
      <c r="H343" s="108" t="str">
        <f>IFERROR(IF(Loan_Not_Paid*Values_Entered,Ending_Balance,""), "")</f>
        <v/>
      </c>
    </row>
    <row r="344" spans="2:8" x14ac:dyDescent="0.35">
      <c r="B344" s="92" t="str">
        <f>IFERROR(IF(Loan_Not_Paid*Values_Entered,Payment_Number,""), "")</f>
        <v/>
      </c>
      <c r="C344" s="91" t="str">
        <f>IFERROR(IF(Loan_Not_Paid*Values_Entered,Payment_Date,""), "")</f>
        <v/>
      </c>
      <c r="D344" s="108" t="str">
        <f>IFERROR(IF(Loan_Not_Paid*Values_Entered,Beginning_Balance,""), "")</f>
        <v/>
      </c>
      <c r="E344" s="108" t="str">
        <f>IFERROR(IF(Loan_Not_Paid*Values_Entered,Monthly_Payment,""), "")</f>
        <v/>
      </c>
      <c r="F344" s="108" t="str">
        <f>IFERROR(IF(Loan_Not_Paid*Values_Entered,Principal,""), "")</f>
        <v/>
      </c>
      <c r="G344" s="108" t="str">
        <f>IFERROR(IF(Loan_Not_Paid*Values_Entered,Interest,""), "")</f>
        <v/>
      </c>
      <c r="H344" s="108" t="str">
        <f>IFERROR(IF(Loan_Not_Paid*Values_Entered,Ending_Balance,""), "")</f>
        <v/>
      </c>
    </row>
    <row r="345" spans="2:8" x14ac:dyDescent="0.35">
      <c r="B345" s="92" t="str">
        <f>IFERROR(IF(Loan_Not_Paid*Values_Entered,Payment_Number,""), "")</f>
        <v/>
      </c>
      <c r="C345" s="91" t="str">
        <f>IFERROR(IF(Loan_Not_Paid*Values_Entered,Payment_Date,""), "")</f>
        <v/>
      </c>
      <c r="D345" s="108" t="str">
        <f>IFERROR(IF(Loan_Not_Paid*Values_Entered,Beginning_Balance,""), "")</f>
        <v/>
      </c>
      <c r="E345" s="108" t="str">
        <f>IFERROR(IF(Loan_Not_Paid*Values_Entered,Monthly_Payment,""), "")</f>
        <v/>
      </c>
      <c r="F345" s="108" t="str">
        <f>IFERROR(IF(Loan_Not_Paid*Values_Entered,Principal,""), "")</f>
        <v/>
      </c>
      <c r="G345" s="108" t="str">
        <f>IFERROR(IF(Loan_Not_Paid*Values_Entered,Interest,""), "")</f>
        <v/>
      </c>
      <c r="H345" s="108" t="str">
        <f>IFERROR(IF(Loan_Not_Paid*Values_Entered,Ending_Balance,""), "")</f>
        <v/>
      </c>
    </row>
    <row r="346" spans="2:8" x14ac:dyDescent="0.35">
      <c r="B346" s="92" t="str">
        <f>IFERROR(IF(Loan_Not_Paid*Values_Entered,Payment_Number,""), "")</f>
        <v/>
      </c>
      <c r="C346" s="91" t="str">
        <f>IFERROR(IF(Loan_Not_Paid*Values_Entered,Payment_Date,""), "")</f>
        <v/>
      </c>
      <c r="D346" s="108" t="str">
        <f>IFERROR(IF(Loan_Not_Paid*Values_Entered,Beginning_Balance,""), "")</f>
        <v/>
      </c>
      <c r="E346" s="108" t="str">
        <f>IFERROR(IF(Loan_Not_Paid*Values_Entered,Monthly_Payment,""), "")</f>
        <v/>
      </c>
      <c r="F346" s="108" t="str">
        <f>IFERROR(IF(Loan_Not_Paid*Values_Entered,Principal,""), "")</f>
        <v/>
      </c>
      <c r="G346" s="108" t="str">
        <f>IFERROR(IF(Loan_Not_Paid*Values_Entered,Interest,""), "")</f>
        <v/>
      </c>
      <c r="H346" s="108" t="str">
        <f>IFERROR(IF(Loan_Not_Paid*Values_Entered,Ending_Balance,""), "")</f>
        <v/>
      </c>
    </row>
    <row r="347" spans="2:8" x14ac:dyDescent="0.35">
      <c r="B347" s="92" t="str">
        <f>IFERROR(IF(Loan_Not_Paid*Values_Entered,Payment_Number,""), "")</f>
        <v/>
      </c>
      <c r="C347" s="91" t="str">
        <f>IFERROR(IF(Loan_Not_Paid*Values_Entered,Payment_Date,""), "")</f>
        <v/>
      </c>
      <c r="D347" s="108" t="str">
        <f>IFERROR(IF(Loan_Not_Paid*Values_Entered,Beginning_Balance,""), "")</f>
        <v/>
      </c>
      <c r="E347" s="108" t="str">
        <f>IFERROR(IF(Loan_Not_Paid*Values_Entered,Monthly_Payment,""), "")</f>
        <v/>
      </c>
      <c r="F347" s="108" t="str">
        <f>IFERROR(IF(Loan_Not_Paid*Values_Entered,Principal,""), "")</f>
        <v/>
      </c>
      <c r="G347" s="108" t="str">
        <f>IFERROR(IF(Loan_Not_Paid*Values_Entered,Interest,""), "")</f>
        <v/>
      </c>
      <c r="H347" s="108" t="str">
        <f>IFERROR(IF(Loan_Not_Paid*Values_Entered,Ending_Balance,""), "")</f>
        <v/>
      </c>
    </row>
    <row r="348" spans="2:8" x14ac:dyDescent="0.35">
      <c r="B348" s="92" t="str">
        <f>IFERROR(IF(Loan_Not_Paid*Values_Entered,Payment_Number,""), "")</f>
        <v/>
      </c>
      <c r="C348" s="91" t="str">
        <f>IFERROR(IF(Loan_Not_Paid*Values_Entered,Payment_Date,""), "")</f>
        <v/>
      </c>
      <c r="D348" s="108" t="str">
        <f>IFERROR(IF(Loan_Not_Paid*Values_Entered,Beginning_Balance,""), "")</f>
        <v/>
      </c>
      <c r="E348" s="108" t="str">
        <f>IFERROR(IF(Loan_Not_Paid*Values_Entered,Monthly_Payment,""), "")</f>
        <v/>
      </c>
      <c r="F348" s="108" t="str">
        <f>IFERROR(IF(Loan_Not_Paid*Values_Entered,Principal,""), "")</f>
        <v/>
      </c>
      <c r="G348" s="108" t="str">
        <f>IFERROR(IF(Loan_Not_Paid*Values_Entered,Interest,""), "")</f>
        <v/>
      </c>
      <c r="H348" s="108" t="str">
        <f>IFERROR(IF(Loan_Not_Paid*Values_Entered,Ending_Balance,""), "")</f>
        <v/>
      </c>
    </row>
    <row r="349" spans="2:8" x14ac:dyDescent="0.35">
      <c r="B349" s="92" t="str">
        <f>IFERROR(IF(Loan_Not_Paid*Values_Entered,Payment_Number,""), "")</f>
        <v/>
      </c>
      <c r="C349" s="91" t="str">
        <f>IFERROR(IF(Loan_Not_Paid*Values_Entered,Payment_Date,""), "")</f>
        <v/>
      </c>
      <c r="D349" s="108" t="str">
        <f>IFERROR(IF(Loan_Not_Paid*Values_Entered,Beginning_Balance,""), "")</f>
        <v/>
      </c>
      <c r="E349" s="108" t="str">
        <f>IFERROR(IF(Loan_Not_Paid*Values_Entered,Monthly_Payment,""), "")</f>
        <v/>
      </c>
      <c r="F349" s="108" t="str">
        <f>IFERROR(IF(Loan_Not_Paid*Values_Entered,Principal,""), "")</f>
        <v/>
      </c>
      <c r="G349" s="108" t="str">
        <f>IFERROR(IF(Loan_Not_Paid*Values_Entered,Interest,""), "")</f>
        <v/>
      </c>
      <c r="H349" s="108" t="str">
        <f>IFERROR(IF(Loan_Not_Paid*Values_Entered,Ending_Balance,""), "")</f>
        <v/>
      </c>
    </row>
    <row r="350" spans="2:8" x14ac:dyDescent="0.35">
      <c r="B350" s="92" t="str">
        <f>IFERROR(IF(Loan_Not_Paid*Values_Entered,Payment_Number,""), "")</f>
        <v/>
      </c>
      <c r="C350" s="91" t="str">
        <f>IFERROR(IF(Loan_Not_Paid*Values_Entered,Payment_Date,""), "")</f>
        <v/>
      </c>
      <c r="D350" s="108" t="str">
        <f>IFERROR(IF(Loan_Not_Paid*Values_Entered,Beginning_Balance,""), "")</f>
        <v/>
      </c>
      <c r="E350" s="108" t="str">
        <f>IFERROR(IF(Loan_Not_Paid*Values_Entered,Monthly_Payment,""), "")</f>
        <v/>
      </c>
      <c r="F350" s="108" t="str">
        <f>IFERROR(IF(Loan_Not_Paid*Values_Entered,Principal,""), "")</f>
        <v/>
      </c>
      <c r="G350" s="108" t="str">
        <f>IFERROR(IF(Loan_Not_Paid*Values_Entered,Interest,""), "")</f>
        <v/>
      </c>
      <c r="H350" s="108" t="str">
        <f>IFERROR(IF(Loan_Not_Paid*Values_Entered,Ending_Balance,""), "")</f>
        <v/>
      </c>
    </row>
    <row r="351" spans="2:8" x14ac:dyDescent="0.35">
      <c r="B351" s="92" t="str">
        <f>IFERROR(IF(Loan_Not_Paid*Values_Entered,Payment_Number,""), "")</f>
        <v/>
      </c>
      <c r="C351" s="91" t="str">
        <f>IFERROR(IF(Loan_Not_Paid*Values_Entered,Payment_Date,""), "")</f>
        <v/>
      </c>
      <c r="D351" s="108" t="str">
        <f>IFERROR(IF(Loan_Not_Paid*Values_Entered,Beginning_Balance,""), "")</f>
        <v/>
      </c>
      <c r="E351" s="108" t="str">
        <f>IFERROR(IF(Loan_Not_Paid*Values_Entered,Monthly_Payment,""), "")</f>
        <v/>
      </c>
      <c r="F351" s="108" t="str">
        <f>IFERROR(IF(Loan_Not_Paid*Values_Entered,Principal,""), "")</f>
        <v/>
      </c>
      <c r="G351" s="108" t="str">
        <f>IFERROR(IF(Loan_Not_Paid*Values_Entered,Interest,""), "")</f>
        <v/>
      </c>
      <c r="H351" s="108" t="str">
        <f>IFERROR(IF(Loan_Not_Paid*Values_Entered,Ending_Balance,""), "")</f>
        <v/>
      </c>
    </row>
    <row r="352" spans="2:8" x14ac:dyDescent="0.35">
      <c r="B352" s="92" t="str">
        <f>IFERROR(IF(Loan_Not_Paid*Values_Entered,Payment_Number,""), "")</f>
        <v/>
      </c>
      <c r="C352" s="91" t="str">
        <f>IFERROR(IF(Loan_Not_Paid*Values_Entered,Payment_Date,""), "")</f>
        <v/>
      </c>
      <c r="D352" s="108" t="str">
        <f>IFERROR(IF(Loan_Not_Paid*Values_Entered,Beginning_Balance,""), "")</f>
        <v/>
      </c>
      <c r="E352" s="108" t="str">
        <f>IFERROR(IF(Loan_Not_Paid*Values_Entered,Monthly_Payment,""), "")</f>
        <v/>
      </c>
      <c r="F352" s="108" t="str">
        <f>IFERROR(IF(Loan_Not_Paid*Values_Entered,Principal,""), "")</f>
        <v/>
      </c>
      <c r="G352" s="108" t="str">
        <f>IFERROR(IF(Loan_Not_Paid*Values_Entered,Interest,""), "")</f>
        <v/>
      </c>
      <c r="H352" s="108" t="str">
        <f>IFERROR(IF(Loan_Not_Paid*Values_Entered,Ending_Balance,""), "")</f>
        <v/>
      </c>
    </row>
    <row r="353" spans="2:8" x14ac:dyDescent="0.35">
      <c r="B353" s="92" t="str">
        <f>IFERROR(IF(Loan_Not_Paid*Values_Entered,Payment_Number,""), "")</f>
        <v/>
      </c>
      <c r="C353" s="91" t="str">
        <f>IFERROR(IF(Loan_Not_Paid*Values_Entered,Payment_Date,""), "")</f>
        <v/>
      </c>
      <c r="D353" s="108" t="str">
        <f>IFERROR(IF(Loan_Not_Paid*Values_Entered,Beginning_Balance,""), "")</f>
        <v/>
      </c>
      <c r="E353" s="108" t="str">
        <f>IFERROR(IF(Loan_Not_Paid*Values_Entered,Monthly_Payment,""), "")</f>
        <v/>
      </c>
      <c r="F353" s="108" t="str">
        <f>IFERROR(IF(Loan_Not_Paid*Values_Entered,Principal,""), "")</f>
        <v/>
      </c>
      <c r="G353" s="108" t="str">
        <f>IFERROR(IF(Loan_Not_Paid*Values_Entered,Interest,""), "")</f>
        <v/>
      </c>
      <c r="H353" s="108" t="str">
        <f>IFERROR(IF(Loan_Not_Paid*Values_Entered,Ending_Balance,""), "")</f>
        <v/>
      </c>
    </row>
    <row r="354" spans="2:8" x14ac:dyDescent="0.35">
      <c r="B354" s="92" t="str">
        <f>IFERROR(IF(Loan_Not_Paid*Values_Entered,Payment_Number,""), "")</f>
        <v/>
      </c>
      <c r="C354" s="91" t="str">
        <f>IFERROR(IF(Loan_Not_Paid*Values_Entered,Payment_Date,""), "")</f>
        <v/>
      </c>
      <c r="D354" s="108" t="str">
        <f>IFERROR(IF(Loan_Not_Paid*Values_Entered,Beginning_Balance,""), "")</f>
        <v/>
      </c>
      <c r="E354" s="108" t="str">
        <f>IFERROR(IF(Loan_Not_Paid*Values_Entered,Monthly_Payment,""), "")</f>
        <v/>
      </c>
      <c r="F354" s="108" t="str">
        <f>IFERROR(IF(Loan_Not_Paid*Values_Entered,Principal,""), "")</f>
        <v/>
      </c>
      <c r="G354" s="108" t="str">
        <f>IFERROR(IF(Loan_Not_Paid*Values_Entered,Interest,""), "")</f>
        <v/>
      </c>
      <c r="H354" s="108" t="str">
        <f>IFERROR(IF(Loan_Not_Paid*Values_Entered,Ending_Balance,""), "")</f>
        <v/>
      </c>
    </row>
    <row r="355" spans="2:8" x14ac:dyDescent="0.35">
      <c r="B355" s="92" t="str">
        <f>IFERROR(IF(Loan_Not_Paid*Values_Entered,Payment_Number,""), "")</f>
        <v/>
      </c>
      <c r="C355" s="91" t="str">
        <f>IFERROR(IF(Loan_Not_Paid*Values_Entered,Payment_Date,""), "")</f>
        <v/>
      </c>
      <c r="D355" s="108" t="str">
        <f>IFERROR(IF(Loan_Not_Paid*Values_Entered,Beginning_Balance,""), "")</f>
        <v/>
      </c>
      <c r="E355" s="108" t="str">
        <f>IFERROR(IF(Loan_Not_Paid*Values_Entered,Monthly_Payment,""), "")</f>
        <v/>
      </c>
      <c r="F355" s="108" t="str">
        <f>IFERROR(IF(Loan_Not_Paid*Values_Entered,Principal,""), "")</f>
        <v/>
      </c>
      <c r="G355" s="108" t="str">
        <f>IFERROR(IF(Loan_Not_Paid*Values_Entered,Interest,""), "")</f>
        <v/>
      </c>
      <c r="H355" s="108" t="str">
        <f>IFERROR(IF(Loan_Not_Paid*Values_Entered,Ending_Balance,""), "")</f>
        <v/>
      </c>
    </row>
    <row r="356" spans="2:8" x14ac:dyDescent="0.35">
      <c r="B356" s="92" t="str">
        <f>IFERROR(IF(Loan_Not_Paid*Values_Entered,Payment_Number,""), "")</f>
        <v/>
      </c>
      <c r="C356" s="91" t="str">
        <f>IFERROR(IF(Loan_Not_Paid*Values_Entered,Payment_Date,""), "")</f>
        <v/>
      </c>
      <c r="D356" s="108" t="str">
        <f>IFERROR(IF(Loan_Not_Paid*Values_Entered,Beginning_Balance,""), "")</f>
        <v/>
      </c>
      <c r="E356" s="108" t="str">
        <f>IFERROR(IF(Loan_Not_Paid*Values_Entered,Monthly_Payment,""), "")</f>
        <v/>
      </c>
      <c r="F356" s="108" t="str">
        <f>IFERROR(IF(Loan_Not_Paid*Values_Entered,Principal,""), "")</f>
        <v/>
      </c>
      <c r="G356" s="108" t="str">
        <f>IFERROR(IF(Loan_Not_Paid*Values_Entered,Interest,""), "")</f>
        <v/>
      </c>
      <c r="H356" s="108" t="str">
        <f>IFERROR(IF(Loan_Not_Paid*Values_Entered,Ending_Balance,""), "")</f>
        <v/>
      </c>
    </row>
    <row r="357" spans="2:8" x14ac:dyDescent="0.35">
      <c r="B357" s="92" t="str">
        <f>IFERROR(IF(Loan_Not_Paid*Values_Entered,Payment_Number,""), "")</f>
        <v/>
      </c>
      <c r="C357" s="91" t="str">
        <f>IFERROR(IF(Loan_Not_Paid*Values_Entered,Payment_Date,""), "")</f>
        <v/>
      </c>
      <c r="D357" s="108" t="str">
        <f>IFERROR(IF(Loan_Not_Paid*Values_Entered,Beginning_Balance,""), "")</f>
        <v/>
      </c>
      <c r="E357" s="108" t="str">
        <f>IFERROR(IF(Loan_Not_Paid*Values_Entered,Monthly_Payment,""), "")</f>
        <v/>
      </c>
      <c r="F357" s="108" t="str">
        <f>IFERROR(IF(Loan_Not_Paid*Values_Entered,Principal,""), "")</f>
        <v/>
      </c>
      <c r="G357" s="108" t="str">
        <f>IFERROR(IF(Loan_Not_Paid*Values_Entered,Interest,""), "")</f>
        <v/>
      </c>
      <c r="H357" s="108" t="str">
        <f>IFERROR(IF(Loan_Not_Paid*Values_Entered,Ending_Balance,""), "")</f>
        <v/>
      </c>
    </row>
    <row r="358" spans="2:8" x14ac:dyDescent="0.35">
      <c r="B358" s="92" t="str">
        <f>IFERROR(IF(Loan_Not_Paid*Values_Entered,Payment_Number,""), "")</f>
        <v/>
      </c>
      <c r="C358" s="91" t="str">
        <f>IFERROR(IF(Loan_Not_Paid*Values_Entered,Payment_Date,""), "")</f>
        <v/>
      </c>
      <c r="D358" s="108" t="str">
        <f>IFERROR(IF(Loan_Not_Paid*Values_Entered,Beginning_Balance,""), "")</f>
        <v/>
      </c>
      <c r="E358" s="108" t="str">
        <f>IFERROR(IF(Loan_Not_Paid*Values_Entered,Monthly_Payment,""), "")</f>
        <v/>
      </c>
      <c r="F358" s="108" t="str">
        <f>IFERROR(IF(Loan_Not_Paid*Values_Entered,Principal,""), "")</f>
        <v/>
      </c>
      <c r="G358" s="108" t="str">
        <f>IFERROR(IF(Loan_Not_Paid*Values_Entered,Interest,""), "")</f>
        <v/>
      </c>
      <c r="H358" s="108" t="str">
        <f>IFERROR(IF(Loan_Not_Paid*Values_Entered,Ending_Balance,""), "")</f>
        <v/>
      </c>
    </row>
    <row r="359" spans="2:8" x14ac:dyDescent="0.35">
      <c r="B359" s="92" t="str">
        <f>IFERROR(IF(Loan_Not_Paid*Values_Entered,Payment_Number,""), "")</f>
        <v/>
      </c>
      <c r="C359" s="91" t="str">
        <f>IFERROR(IF(Loan_Not_Paid*Values_Entered,Payment_Date,""), "")</f>
        <v/>
      </c>
      <c r="D359" s="108" t="str">
        <f>IFERROR(IF(Loan_Not_Paid*Values_Entered,Beginning_Balance,""), "")</f>
        <v/>
      </c>
      <c r="E359" s="108" t="str">
        <f>IFERROR(IF(Loan_Not_Paid*Values_Entered,Monthly_Payment,""), "")</f>
        <v/>
      </c>
      <c r="F359" s="108" t="str">
        <f>IFERROR(IF(Loan_Not_Paid*Values_Entered,Principal,""), "")</f>
        <v/>
      </c>
      <c r="G359" s="108" t="str">
        <f>IFERROR(IF(Loan_Not_Paid*Values_Entered,Interest,""), "")</f>
        <v/>
      </c>
      <c r="H359" s="108" t="str">
        <f>IFERROR(IF(Loan_Not_Paid*Values_Entered,Ending_Balance,""), "")</f>
        <v/>
      </c>
    </row>
    <row r="360" spans="2:8" x14ac:dyDescent="0.35">
      <c r="B360" s="92" t="str">
        <f>IFERROR(IF(Loan_Not_Paid*Values_Entered,Payment_Number,""), "")</f>
        <v/>
      </c>
      <c r="C360" s="91" t="str">
        <f>IFERROR(IF(Loan_Not_Paid*Values_Entered,Payment_Date,""), "")</f>
        <v/>
      </c>
      <c r="D360" s="108" t="str">
        <f>IFERROR(IF(Loan_Not_Paid*Values_Entered,Beginning_Balance,""), "")</f>
        <v/>
      </c>
      <c r="E360" s="108" t="str">
        <f>IFERROR(IF(Loan_Not_Paid*Values_Entered,Monthly_Payment,""), "")</f>
        <v/>
      </c>
      <c r="F360" s="108" t="str">
        <f>IFERROR(IF(Loan_Not_Paid*Values_Entered,Principal,""), "")</f>
        <v/>
      </c>
      <c r="G360" s="108" t="str">
        <f>IFERROR(IF(Loan_Not_Paid*Values_Entered,Interest,""), "")</f>
        <v/>
      </c>
      <c r="H360" s="108" t="str">
        <f>IFERROR(IF(Loan_Not_Paid*Values_Entered,Ending_Balance,""), "")</f>
        <v/>
      </c>
    </row>
    <row r="361" spans="2:8" x14ac:dyDescent="0.35">
      <c r="B361" s="92" t="str">
        <f>IFERROR(IF(Loan_Not_Paid*Values_Entered,Payment_Number,""), "")</f>
        <v/>
      </c>
      <c r="C361" s="91" t="str">
        <f>IFERROR(IF(Loan_Not_Paid*Values_Entered,Payment_Date,""), "")</f>
        <v/>
      </c>
      <c r="D361" s="108" t="str">
        <f>IFERROR(IF(Loan_Not_Paid*Values_Entered,Beginning_Balance,""), "")</f>
        <v/>
      </c>
      <c r="E361" s="108" t="str">
        <f>IFERROR(IF(Loan_Not_Paid*Values_Entered,Monthly_Payment,""), "")</f>
        <v/>
      </c>
      <c r="F361" s="108" t="str">
        <f>IFERROR(IF(Loan_Not_Paid*Values_Entered,Principal,""), "")</f>
        <v/>
      </c>
      <c r="G361" s="108" t="str">
        <f>IFERROR(IF(Loan_Not_Paid*Values_Entered,Interest,""), "")</f>
        <v/>
      </c>
      <c r="H361" s="108" t="str">
        <f>IFERROR(IF(Loan_Not_Paid*Values_Entered,Ending_Balance,""), "")</f>
        <v/>
      </c>
    </row>
    <row r="362" spans="2:8" x14ac:dyDescent="0.35">
      <c r="B362" s="92" t="str">
        <f>IFERROR(IF(Loan_Not_Paid*Values_Entered,Payment_Number,""), "")</f>
        <v/>
      </c>
      <c r="C362" s="91" t="str">
        <f>IFERROR(IF(Loan_Not_Paid*Values_Entered,Payment_Date,""), "")</f>
        <v/>
      </c>
      <c r="D362" s="108" t="str">
        <f>IFERROR(IF(Loan_Not_Paid*Values_Entered,Beginning_Balance,""), "")</f>
        <v/>
      </c>
      <c r="E362" s="108" t="str">
        <f>IFERROR(IF(Loan_Not_Paid*Values_Entered,Monthly_Payment,""), "")</f>
        <v/>
      </c>
      <c r="F362" s="108" t="str">
        <f>IFERROR(IF(Loan_Not_Paid*Values_Entered,Principal,""), "")</f>
        <v/>
      </c>
      <c r="G362" s="108" t="str">
        <f>IFERROR(IF(Loan_Not_Paid*Values_Entered,Interest,""), "")</f>
        <v/>
      </c>
      <c r="H362" s="108" t="str">
        <f>IFERROR(IF(Loan_Not_Paid*Values_Entered,Ending_Balance,""), "")</f>
        <v/>
      </c>
    </row>
    <row r="363" spans="2:8" x14ac:dyDescent="0.35">
      <c r="B363" s="92" t="str">
        <f>IFERROR(IF(Loan_Not_Paid*Values_Entered,Payment_Number,""), "")</f>
        <v/>
      </c>
      <c r="C363" s="91" t="str">
        <f>IFERROR(IF(Loan_Not_Paid*Values_Entered,Payment_Date,""), "")</f>
        <v/>
      </c>
      <c r="D363" s="108" t="str">
        <f>IFERROR(IF(Loan_Not_Paid*Values_Entered,Beginning_Balance,""), "")</f>
        <v/>
      </c>
      <c r="E363" s="108" t="str">
        <f>IFERROR(IF(Loan_Not_Paid*Values_Entered,Monthly_Payment,""), "")</f>
        <v/>
      </c>
      <c r="F363" s="108" t="str">
        <f>IFERROR(IF(Loan_Not_Paid*Values_Entered,Principal,""), "")</f>
        <v/>
      </c>
      <c r="G363" s="108" t="str">
        <f>IFERROR(IF(Loan_Not_Paid*Values_Entered,Interest,""), "")</f>
        <v/>
      </c>
      <c r="H363" s="108" t="str">
        <f>IFERROR(IF(Loan_Not_Paid*Values_Entered,Ending_Balance,""), "")</f>
        <v/>
      </c>
    </row>
    <row r="364" spans="2:8" x14ac:dyDescent="0.35">
      <c r="B364" s="92" t="str">
        <f>IFERROR(IF(Loan_Not_Paid*Values_Entered,Payment_Number,""), "")</f>
        <v/>
      </c>
      <c r="C364" s="91" t="str">
        <f>IFERROR(IF(Loan_Not_Paid*Values_Entered,Payment_Date,""), "")</f>
        <v/>
      </c>
      <c r="D364" s="108" t="str">
        <f>IFERROR(IF(Loan_Not_Paid*Values_Entered,Beginning_Balance,""), "")</f>
        <v/>
      </c>
      <c r="E364" s="108" t="str">
        <f>IFERROR(IF(Loan_Not_Paid*Values_Entered,Monthly_Payment,""), "")</f>
        <v/>
      </c>
      <c r="F364" s="108" t="str">
        <f>IFERROR(IF(Loan_Not_Paid*Values_Entered,Principal,""), "")</f>
        <v/>
      </c>
      <c r="G364" s="108" t="str">
        <f>IFERROR(IF(Loan_Not_Paid*Values_Entered,Interest,""), "")</f>
        <v/>
      </c>
      <c r="H364" s="108" t="str">
        <f>IFERROR(IF(Loan_Not_Paid*Values_Entered,Ending_Balance,""), "")</f>
        <v/>
      </c>
    </row>
    <row r="365" spans="2:8" x14ac:dyDescent="0.35">
      <c r="B365" s="92" t="str">
        <f>IFERROR(IF(Loan_Not_Paid*Values_Entered,Payment_Number,""), "")</f>
        <v/>
      </c>
      <c r="C365" s="91" t="str">
        <f>IFERROR(IF(Loan_Not_Paid*Values_Entered,Payment_Date,""), "")</f>
        <v/>
      </c>
      <c r="D365" s="108" t="str">
        <f>IFERROR(IF(Loan_Not_Paid*Values_Entered,Beginning_Balance,""), "")</f>
        <v/>
      </c>
      <c r="E365" s="108" t="str">
        <f>IFERROR(IF(Loan_Not_Paid*Values_Entered,Monthly_Payment,""), "")</f>
        <v/>
      </c>
      <c r="F365" s="108" t="str">
        <f>IFERROR(IF(Loan_Not_Paid*Values_Entered,Principal,""), "")</f>
        <v/>
      </c>
      <c r="G365" s="108" t="str">
        <f>IFERROR(IF(Loan_Not_Paid*Values_Entered,Interest,""), "")</f>
        <v/>
      </c>
      <c r="H365" s="108" t="str">
        <f>IFERROR(IF(Loan_Not_Paid*Values_Entered,Ending_Balance,""), "")</f>
        <v/>
      </c>
    </row>
    <row r="366" spans="2:8" x14ac:dyDescent="0.35">
      <c r="B366" s="92" t="str">
        <f>IFERROR(IF(Loan_Not_Paid*Values_Entered,Payment_Number,""), "")</f>
        <v/>
      </c>
      <c r="C366" s="91" t="str">
        <f>IFERROR(IF(Loan_Not_Paid*Values_Entered,Payment_Date,""), "")</f>
        <v/>
      </c>
      <c r="D366" s="108" t="str">
        <f>IFERROR(IF(Loan_Not_Paid*Values_Entered,Beginning_Balance,""), "")</f>
        <v/>
      </c>
      <c r="E366" s="108" t="str">
        <f>IFERROR(IF(Loan_Not_Paid*Values_Entered,Monthly_Payment,""), "")</f>
        <v/>
      </c>
      <c r="F366" s="108" t="str">
        <f>IFERROR(IF(Loan_Not_Paid*Values_Entered,Principal,""), "")</f>
        <v/>
      </c>
      <c r="G366" s="108" t="str">
        <f>IFERROR(IF(Loan_Not_Paid*Values_Entered,Interest,""), "")</f>
        <v/>
      </c>
      <c r="H366" s="108" t="str">
        <f>IFERROR(IF(Loan_Not_Paid*Values_Entered,Ending_Balance,""), "")</f>
        <v/>
      </c>
    </row>
    <row r="367" spans="2:8" x14ac:dyDescent="0.35">
      <c r="B367" s="92" t="str">
        <f>IFERROR(IF(Loan_Not_Paid*Values_Entered,Payment_Number,""), "")</f>
        <v/>
      </c>
      <c r="C367" s="91" t="str">
        <f>IFERROR(IF(Loan_Not_Paid*Values_Entered,Payment_Date,""), "")</f>
        <v/>
      </c>
      <c r="D367" s="108" t="str">
        <f>IFERROR(IF(Loan_Not_Paid*Values_Entered,Beginning_Balance,""), "")</f>
        <v/>
      </c>
      <c r="E367" s="108" t="str">
        <f>IFERROR(IF(Loan_Not_Paid*Values_Entered,Monthly_Payment,""), "")</f>
        <v/>
      </c>
      <c r="F367" s="108" t="str">
        <f>IFERROR(IF(Loan_Not_Paid*Values_Entered,Principal,""), "")</f>
        <v/>
      </c>
      <c r="G367" s="108" t="str">
        <f>IFERROR(IF(Loan_Not_Paid*Values_Entered,Interest,""), "")</f>
        <v/>
      </c>
      <c r="H367" s="108" t="str">
        <f>IFERROR(IF(Loan_Not_Paid*Values_Entered,Ending_Balance,""), "")</f>
        <v/>
      </c>
    </row>
    <row r="368" spans="2:8" x14ac:dyDescent="0.35">
      <c r="B368" s="92" t="str">
        <f>IFERROR(IF(Loan_Not_Paid*Values_Entered,Payment_Number,""), "")</f>
        <v/>
      </c>
      <c r="C368" s="91" t="str">
        <f>IFERROR(IF(Loan_Not_Paid*Values_Entered,Payment_Date,""), "")</f>
        <v/>
      </c>
      <c r="D368" s="108" t="str">
        <f>IFERROR(IF(Loan_Not_Paid*Values_Entered,Beginning_Balance,""), "")</f>
        <v/>
      </c>
      <c r="E368" s="108" t="str">
        <f>IFERROR(IF(Loan_Not_Paid*Values_Entered,Monthly_Payment,""), "")</f>
        <v/>
      </c>
      <c r="F368" s="108" t="str">
        <f>IFERROR(IF(Loan_Not_Paid*Values_Entered,Principal,""), "")</f>
        <v/>
      </c>
      <c r="G368" s="108" t="str">
        <f>IFERROR(IF(Loan_Not_Paid*Values_Entered,Interest,""), "")</f>
        <v/>
      </c>
      <c r="H368" s="108" t="str">
        <f>IFERROR(IF(Loan_Not_Paid*Values_Entered,Ending_Balance,""), "")</f>
        <v/>
      </c>
    </row>
    <row r="369" spans="2:8" x14ac:dyDescent="0.35">
      <c r="B369" s="92" t="str">
        <f>IFERROR(IF(Loan_Not_Paid*Values_Entered,Payment_Number,""), "")</f>
        <v/>
      </c>
      <c r="C369" s="91" t="str">
        <f>IFERROR(IF(Loan_Not_Paid*Values_Entered,Payment_Date,""), "")</f>
        <v/>
      </c>
      <c r="D369" s="108" t="str">
        <f>IFERROR(IF(Loan_Not_Paid*Values_Entered,Beginning_Balance,""), "")</f>
        <v/>
      </c>
      <c r="E369" s="108" t="str">
        <f>IFERROR(IF(Loan_Not_Paid*Values_Entered,Monthly_Payment,""), "")</f>
        <v/>
      </c>
      <c r="F369" s="108" t="str">
        <f>IFERROR(IF(Loan_Not_Paid*Values_Entered,Principal,""), "")</f>
        <v/>
      </c>
      <c r="G369" s="108" t="str">
        <f>IFERROR(IF(Loan_Not_Paid*Values_Entered,Interest,""), "")</f>
        <v/>
      </c>
      <c r="H369" s="108" t="str">
        <f>IFERROR(IF(Loan_Not_Paid*Values_Entered,Ending_Balance,""), "")</f>
        <v/>
      </c>
    </row>
    <row r="370" spans="2:8" x14ac:dyDescent="0.35">
      <c r="B370" s="92" t="str">
        <f>IFERROR(IF(Loan_Not_Paid*Values_Entered,Payment_Number,""), "")</f>
        <v/>
      </c>
      <c r="C370" s="91" t="str">
        <f>IFERROR(IF(Loan_Not_Paid*Values_Entered,Payment_Date,""), "")</f>
        <v/>
      </c>
      <c r="D370" s="108" t="str">
        <f>IFERROR(IF(Loan_Not_Paid*Values_Entered,Beginning_Balance,""), "")</f>
        <v/>
      </c>
      <c r="E370" s="108" t="str">
        <f>IFERROR(IF(Loan_Not_Paid*Values_Entered,Monthly_Payment,""), "")</f>
        <v/>
      </c>
      <c r="F370" s="108" t="str">
        <f>IFERROR(IF(Loan_Not_Paid*Values_Entered,Principal,""), "")</f>
        <v/>
      </c>
      <c r="G370" s="108" t="str">
        <f>IFERROR(IF(Loan_Not_Paid*Values_Entered,Interest,""), "")</f>
        <v/>
      </c>
      <c r="H370" s="108" t="str">
        <f>IFERROR(IF(Loan_Not_Paid*Values_Entered,Ending_Balance,""), "")</f>
        <v/>
      </c>
    </row>
    <row r="371" spans="2:8" x14ac:dyDescent="0.35">
      <c r="B371" s="92" t="str">
        <f>IFERROR(IF(Loan_Not_Paid*Values_Entered,Payment_Number,""), "")</f>
        <v/>
      </c>
      <c r="C371" s="91" t="str">
        <f>IFERROR(IF(Loan_Not_Paid*Values_Entered,Payment_Date,""), "")</f>
        <v/>
      </c>
      <c r="D371" s="108" t="str">
        <f>IFERROR(IF(Loan_Not_Paid*Values_Entered,Beginning_Balance,""), "")</f>
        <v/>
      </c>
      <c r="E371" s="108" t="str">
        <f>IFERROR(IF(Loan_Not_Paid*Values_Entered,Monthly_Payment,""), "")</f>
        <v/>
      </c>
      <c r="F371" s="108" t="str">
        <f>IFERROR(IF(Loan_Not_Paid*Values_Entered,Principal,""), "")</f>
        <v/>
      </c>
      <c r="G371" s="108" t="str">
        <f>IFERROR(IF(Loan_Not_Paid*Values_Entered,Interest,""), "")</f>
        <v/>
      </c>
      <c r="H371" s="108" t="str">
        <f>IFERROR(IF(Loan_Not_Paid*Values_Entered,Ending_Balance,""), "")</f>
        <v/>
      </c>
    </row>
    <row r="372" spans="2:8" x14ac:dyDescent="0.35">
      <c r="B372" s="92" t="str">
        <f>IFERROR(IF(Loan_Not_Paid*Values_Entered,Payment_Number,""), "")</f>
        <v/>
      </c>
      <c r="C372" s="91" t="str">
        <f>IFERROR(IF(Loan_Not_Paid*Values_Entered,Payment_Date,""), "")</f>
        <v/>
      </c>
      <c r="D372" s="108" t="str">
        <f>IFERROR(IF(Loan_Not_Paid*Values_Entered,Beginning_Balance,""), "")</f>
        <v/>
      </c>
      <c r="E372" s="108" t="str">
        <f>IFERROR(IF(Loan_Not_Paid*Values_Entered,Monthly_Payment,""), "")</f>
        <v/>
      </c>
      <c r="F372" s="108" t="str">
        <f>IFERROR(IF(Loan_Not_Paid*Values_Entered,Principal,""), "")</f>
        <v/>
      </c>
      <c r="G372" s="108" t="str">
        <f>IFERROR(IF(Loan_Not_Paid*Values_Entered,Interest,""), "")</f>
        <v/>
      </c>
      <c r="H372" s="108" t="str">
        <f>IFERROR(IF(Loan_Not_Paid*Values_Entered,Ending_Balance,""), "")</f>
        <v/>
      </c>
    </row>
  </sheetData>
  <mergeCells count="8">
    <mergeCell ref="B10:D10"/>
    <mergeCell ref="B11:D11"/>
    <mergeCell ref="B3:D3"/>
    <mergeCell ref="B4:D4"/>
    <mergeCell ref="B5:D5"/>
    <mergeCell ref="B6:D6"/>
    <mergeCell ref="B8:D8"/>
    <mergeCell ref="B9:D9"/>
  </mergeCells>
  <conditionalFormatting sqref="C13:G372">
    <cfRule type="expression" dxfId="23" priority="1" stopIfTrue="1">
      <formula>NOT(Loan_Not_Paid)</formula>
    </cfRule>
    <cfRule type="expression" dxfId="22" priority="2" stopIfTrue="1">
      <formula>IF(ROW(C13)=Last_Row,TRUE,FALSE)</formula>
    </cfRule>
  </conditionalFormatting>
  <conditionalFormatting sqref="B13:B372">
    <cfRule type="expression" dxfId="21" priority="3" stopIfTrue="1">
      <formula>NOT(Loan_Not_Paid)</formula>
    </cfRule>
    <cfRule type="expression" dxfId="20" priority="4" stopIfTrue="1">
      <formula>IF(ROW(B13)=Last_Row,TRUE,FALSE)</formula>
    </cfRule>
  </conditionalFormatting>
  <conditionalFormatting sqref="H13:H372">
    <cfRule type="expression" dxfId="19" priority="5" stopIfTrue="1">
      <formula>NOT(Loan_Not_Paid)</formula>
    </cfRule>
    <cfRule type="expression" dxfId="18" priority="6" stopIfTrue="1">
      <formula>IF(ROW(H13)=Last_Row,TRUE,FALSE)</formula>
    </cfRule>
  </conditionalFormatting>
  <dataValidations count="26">
    <dataValidation allowBlank="1" showInputMessage="1" showErrorMessage="1" prompt="Create a loan repayment schedule using this Loan calculator and amortization worksheet. Total interest and total payments are automatically calculated" sqref="A1" xr:uid="{A08D498F-8AA9-4A1B-9AC7-0516C4C1E64D}"/>
    <dataValidation allowBlank="1" showInputMessage="1" showErrorMessage="1" prompt="Title of this worksheet is in this cell. Enter Loan values in cells E3 through E6. Loan summary in cells E8 through E11 and Loan table are automatically updated" sqref="B1" xr:uid="{F92732BF-958A-46B9-A085-1383C8537ACD}"/>
    <dataValidation allowBlank="1" showInputMessage="1" showErrorMessage="1" prompt="Enter Loan amount in cell at right" sqref="B3:D3" xr:uid="{70F40C8B-6F17-4104-A1E5-5E99DE4FF25D}"/>
    <dataValidation allowBlank="1" showInputMessage="1" showErrorMessage="1" prompt="Enter Loan amount in this cell" sqref="E3" xr:uid="{348783C8-C0B8-4178-B8A3-06171F2A7AB5}"/>
    <dataValidation allowBlank="1" showInputMessage="1" showErrorMessage="1" prompt="Enter Annual interest rate in cell at right" sqref="B4:D4" xr:uid="{5011CB4C-904B-4C2C-AFE7-1FCA7631E643}"/>
    <dataValidation allowBlank="1" showInputMessage="1" showErrorMessage="1" prompt="Enter Loan period in years in cell at right" sqref="B5:D5" xr:uid="{8C2E73C9-E9EC-440C-830B-045F90BE4FD9}"/>
    <dataValidation allowBlank="1" showInputMessage="1" showErrorMessage="1" prompt="Enter Loan period in years in this cell" sqref="E5" xr:uid="{2C8C1603-AB45-41B2-B9E4-D7515D4C1BF7}"/>
    <dataValidation allowBlank="1" showInputMessage="1" showErrorMessage="1" prompt="Enter Start date of loan in cell at right" sqref="B6:D6" xr:uid="{E0F25AE4-B23D-4C41-99AB-7B12A9D7AA27}"/>
    <dataValidation allowBlank="1" showInputMessage="1" showErrorMessage="1" prompt="Enter Start date of loan in this cell" sqref="E6" xr:uid="{F13D0D34-0FE5-4CDF-B35A-C831468BB412}"/>
    <dataValidation allowBlank="1" showInputMessage="1" showErrorMessage="1" prompt="Monthly payment is automatically calculated in cell at right" sqref="B8:D8" xr:uid="{8E3E1C75-4A77-4D65-84B7-3B7503F1185C}"/>
    <dataValidation allowBlank="1" showInputMessage="1" showErrorMessage="1" prompt="Monthly payment is automatically calculated in this cell" sqref="E8" xr:uid="{981EBC68-E322-40F1-AD68-4541B41967EF}"/>
    <dataValidation allowBlank="1" showInputMessage="1" showErrorMessage="1" prompt="Number of payments is automatically calculated in cell at right" sqref="B9:D9" xr:uid="{78F50962-7843-46DE-B6D5-E8569454B2EB}"/>
    <dataValidation allowBlank="1" showInputMessage="1" showErrorMessage="1" prompt="Number of payments is automatically calculated in this cell" sqref="E9" xr:uid="{A42BA358-81C9-44CF-9D35-220843BDBB04}"/>
    <dataValidation allowBlank="1" showInputMessage="1" showErrorMessage="1" prompt="Total interest is automatically calculated in cell at right" sqref="B10:D10" xr:uid="{49C94980-CB47-459F-9EB6-70EB87B7E1D1}"/>
    <dataValidation allowBlank="1" showInputMessage="1" showErrorMessage="1" prompt="Total interest is automatically calculated in this cell" sqref="E10" xr:uid="{2FE7F577-0510-48A8-9500-0074673CD663}"/>
    <dataValidation allowBlank="1" showInputMessage="1" showErrorMessage="1" prompt="Total cost of loan is automatically calculated in cell at right" sqref="B11:D11" xr:uid="{3739C263-DE90-4786-BDBC-BBE8D536A77F}"/>
    <dataValidation allowBlank="1" showInputMessage="1" showErrorMessage="1" prompt="Total cost of loan is automatically calculated in this cell" sqref="E11" xr:uid="{D7718EB7-9280-44C9-8E22-5124F4844440}"/>
    <dataValidation allowBlank="1" showInputMessage="1" showErrorMessage="1" prompt="Enter values in cells E3 through E6 for each description in column B. Values in cells E8 through E11 are automatically calculated" sqref="E2" xr:uid="{71F769C3-4DF0-4141-9D32-D06B78531B7A}"/>
    <dataValidation allowBlank="1" showInputMessage="1" showErrorMessage="1" prompt="Payment Number is automatically updated in this column under this heading" sqref="B12" xr:uid="{7A0E1EA7-F717-461A-9C5E-2BB93F6556B8}"/>
    <dataValidation allowBlank="1" showInputMessage="1" showErrorMessage="1" prompt="Payment Date is automatically updated in this column under this heading" sqref="C12" xr:uid="{4D0433D1-6FB6-4CC8-BE39-054020A5478B}"/>
    <dataValidation allowBlank="1" showInputMessage="1" showErrorMessage="1" prompt="Beginning Balance is automatically calculated in this column under this heading" sqref="D12" xr:uid="{B66C929F-6323-4589-B709-245C0F43DB9B}"/>
    <dataValidation allowBlank="1" showInputMessage="1" showErrorMessage="1" prompt="Payment amount is automatically calculated in this column under this heading" sqref="E12" xr:uid="{0DD731AA-AA93-4A56-86C9-31E3B03326D2}"/>
    <dataValidation allowBlank="1" showInputMessage="1" showErrorMessage="1" prompt="Principal amount is automatically updated in this column under this heading" sqref="F12" xr:uid="{F3FDB4F1-D191-4636-A57C-67F60F334810}"/>
    <dataValidation allowBlank="1" showInputMessage="1" showErrorMessage="1" prompt="Interest amount is automatically updated in this column under this heading" sqref="G12" xr:uid="{1F9DABE9-45E2-4EAE-89D7-F50D30BA0E96}"/>
    <dataValidation allowBlank="1" showInputMessage="1" showErrorMessage="1" prompt="Ending Balance is automatically updated in this column under this heading" sqref="H12" xr:uid="{79E062F3-3D67-41CB-8D80-06B10536C5AB}"/>
    <dataValidation allowBlank="1" showInputMessage="1" showErrorMessage="1" prompt="Enter Annual interest rate in this cell" sqref="E4" xr:uid="{CB172D0F-633D-40D8-983E-52DBF4D3AE42}"/>
  </dataValidations>
  <printOptions horizontalCentered="1"/>
  <pageMargins left="0.5" right="0.5" top="1" bottom="1" header="0.5" footer="0.5"/>
  <pageSetup fitToHeight="0" orientation="portrait" r:id="rId1"/>
  <headerFooter differentFirst="1">
    <oddFooter>Page &amp;P of &amp;N</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01557-99A1-49FE-BBA3-2F4EC127C164}">
  <sheetPr>
    <tabColor theme="3"/>
  </sheetPr>
  <dimension ref="A2:AC170"/>
  <sheetViews>
    <sheetView topLeftCell="A151" workbookViewId="0">
      <selection activeCell="B153" sqref="B153"/>
    </sheetView>
  </sheetViews>
  <sheetFormatPr defaultRowHeight="14.5" x14ac:dyDescent="0.35"/>
  <cols>
    <col min="2" max="17" width="15.7265625" customWidth="1"/>
  </cols>
  <sheetData>
    <row r="2" spans="1:29" x14ac:dyDescent="0.35">
      <c r="A2" s="250"/>
    </row>
    <row r="3" spans="1:29" x14ac:dyDescent="0.35">
      <c r="A3" s="250"/>
      <c r="B3" s="6" t="s">
        <v>164</v>
      </c>
      <c r="C3" s="253" t="s">
        <v>37</v>
      </c>
      <c r="D3" s="253" t="s">
        <v>299</v>
      </c>
      <c r="E3" s="253" t="s">
        <v>38</v>
      </c>
      <c r="F3" s="253" t="s">
        <v>300</v>
      </c>
      <c r="G3" s="253" t="s">
        <v>13</v>
      </c>
      <c r="H3" s="253" t="s">
        <v>211</v>
      </c>
      <c r="I3" s="253" t="s">
        <v>301</v>
      </c>
      <c r="J3" s="253" t="s">
        <v>89</v>
      </c>
      <c r="N3" s="256" t="s">
        <v>317</v>
      </c>
      <c r="O3" s="6" t="s">
        <v>222</v>
      </c>
      <c r="P3" s="6" t="s">
        <v>306</v>
      </c>
      <c r="Q3" s="6" t="s">
        <v>305</v>
      </c>
      <c r="R3" s="6" t="s">
        <v>304</v>
      </c>
      <c r="S3" s="6" t="s">
        <v>303</v>
      </c>
      <c r="T3" s="6" t="s">
        <v>307</v>
      </c>
      <c r="U3" s="6" t="s">
        <v>308</v>
      </c>
      <c r="V3" s="6" t="s">
        <v>309</v>
      </c>
      <c r="W3" s="6" t="s">
        <v>310</v>
      </c>
      <c r="X3" s="6" t="s">
        <v>311</v>
      </c>
      <c r="Y3" s="6" t="s">
        <v>312</v>
      </c>
      <c r="Z3" s="6" t="s">
        <v>313</v>
      </c>
      <c r="AA3" s="6" t="s">
        <v>314</v>
      </c>
      <c r="AB3" s="6" t="s">
        <v>315</v>
      </c>
      <c r="AC3" s="6" t="s">
        <v>316</v>
      </c>
    </row>
    <row r="4" spans="1:29" x14ac:dyDescent="0.35">
      <c r="A4" s="250"/>
      <c r="B4" s="252">
        <f>'Assumptions &amp; Targets'!C4-1</f>
        <v>2022</v>
      </c>
      <c r="C4" s="68">
        <f>'BP Feeder'!C7</f>
        <v>0</v>
      </c>
      <c r="D4" s="68">
        <f>'BP Feeder'!C9+'BP Feeder'!C10</f>
        <v>0</v>
      </c>
      <c r="E4" s="68">
        <f>'BP Feeder'!C12+'BP Feeder'!C13+'BP Feeder'!C14</f>
        <v>0</v>
      </c>
      <c r="F4" s="67">
        <f>'BP Feeder'!C16+'BP Feeder'!C17+'BP Feeder'!C18</f>
        <v>0</v>
      </c>
      <c r="G4" s="67">
        <f>'BP Feeder'!C20+'BP Feeder'!C21+'BP Feeder'!C22</f>
        <v>0</v>
      </c>
      <c r="H4" s="67">
        <f>'BP Feeder'!C23</f>
        <v>0</v>
      </c>
      <c r="I4" s="67">
        <f ca="1">'5 Year BP'!D2</f>
        <v>0</v>
      </c>
      <c r="J4" s="251" t="e">
        <f ca="1">'5 Year BP'!D46</f>
        <v>#DIV/0!</v>
      </c>
      <c r="N4" s="3" t="s">
        <v>224</v>
      </c>
      <c r="O4" s="3" t="s">
        <v>67</v>
      </c>
      <c r="P4" s="171">
        <f>'Budget Output- Monthly'!C6</f>
        <v>0</v>
      </c>
      <c r="Q4" s="67">
        <f>'Budget Output- Monthly'!D6</f>
        <v>0</v>
      </c>
      <c r="R4" s="171">
        <f>'Budget Output- Monthly'!C7+'Budget Output- Monthly'!C8</f>
        <v>0</v>
      </c>
      <c r="S4" s="67">
        <f>'Budget Output- Monthly'!D7+'Budget Output- Monthly'!D8</f>
        <v>0</v>
      </c>
      <c r="T4" s="171">
        <f>'Budget Output- Monthly'!C9+'Budget Output- Monthly'!C10+'Budget Output- Monthly'!C11</f>
        <v>0</v>
      </c>
      <c r="U4" s="67">
        <f>'Budget Output- Monthly'!D9+'Budget Output- Monthly'!D10+'Budget Output- Monthly'!D11</f>
        <v>0</v>
      </c>
      <c r="V4" s="171">
        <f>'Budget Output- Monthly'!C12+'Budget Output- Monthly'!C13+'Budget Output- Monthly'!C14</f>
        <v>0</v>
      </c>
      <c r="W4" s="67">
        <f>'Budget Output- Monthly'!D12+'Budget Output- Monthly'!D13+'Budget Output- Monthly'!D14</f>
        <v>0</v>
      </c>
      <c r="X4" s="171">
        <f>'Budget Output- Monthly'!C15+'Budget Output- Monthly'!C16+'Budget Output- Monthly'!C17</f>
        <v>0</v>
      </c>
      <c r="Y4" s="67">
        <f>'Budget Output- Monthly'!D15+'Budget Output- Monthly'!D16+'Budget Output- Monthly'!D17</f>
        <v>0</v>
      </c>
      <c r="Z4" s="171">
        <f>'Budget Output- Monthly'!C18</f>
        <v>0</v>
      </c>
      <c r="AA4" s="67">
        <f>'Budget Output- Monthly'!D18</f>
        <v>0</v>
      </c>
      <c r="AB4" s="67">
        <f>'Budget Output- Monthly'!C20</f>
        <v>0</v>
      </c>
      <c r="AC4" s="67">
        <f>'Budget Output- Monthly'!D20</f>
        <v>0</v>
      </c>
    </row>
    <row r="5" spans="1:29" x14ac:dyDescent="0.35">
      <c r="A5" s="250"/>
      <c r="B5" s="252">
        <f>B4+1</f>
        <v>2023</v>
      </c>
      <c r="C5" s="68">
        <f>'BP Feeder'!D7</f>
        <v>0</v>
      </c>
      <c r="D5" s="68">
        <f>'BP Feeder'!D9+'BP Feeder'!D10</f>
        <v>0</v>
      </c>
      <c r="E5" s="68">
        <f>'BP Feeder'!D12+'BP Feeder'!D13+'BP Feeder'!D14</f>
        <v>0</v>
      </c>
      <c r="F5" s="67">
        <f>'BP Feeder'!D16+'BP Feeder'!D17+'BP Feeder'!D18</f>
        <v>0</v>
      </c>
      <c r="G5" s="67">
        <f>'BP Feeder'!D20+'BP Feeder'!D21+'BP Feeder'!D22</f>
        <v>0</v>
      </c>
      <c r="H5" s="67">
        <f>'BP Feeder'!D23</f>
        <v>0</v>
      </c>
      <c r="I5" s="67">
        <f>'5 Year BP'!E2</f>
        <v>0</v>
      </c>
      <c r="J5" s="251" t="e">
        <f ca="1">'5 Year BP'!E46</f>
        <v>#DIV/0!</v>
      </c>
      <c r="N5" s="3" t="s">
        <v>224</v>
      </c>
      <c r="O5" s="3" t="s">
        <v>68</v>
      </c>
      <c r="P5" s="171">
        <f>'Budget Output- Monthly'!F6</f>
        <v>0</v>
      </c>
      <c r="Q5" s="67">
        <f>'Budget Output- Monthly'!G6</f>
        <v>0</v>
      </c>
      <c r="R5" s="171">
        <f>'Budget Output- Monthly'!F7+'Budget Output- Monthly'!F8</f>
        <v>0</v>
      </c>
      <c r="S5" s="67">
        <f>'Budget Output- Monthly'!G7+'Budget Output- Monthly'!G8</f>
        <v>0</v>
      </c>
      <c r="T5" s="171">
        <f>'Budget Output- Monthly'!F9+'Budget Output- Monthly'!F10+'Budget Output- Monthly'!F11</f>
        <v>0</v>
      </c>
      <c r="U5" s="67">
        <f>'Budget Output- Monthly'!G9+'Budget Output- Monthly'!G10+'Budget Output- Monthly'!G11</f>
        <v>0</v>
      </c>
      <c r="V5" s="171">
        <f>'Budget Output- Monthly'!F12+'Budget Output- Monthly'!F13+'Budget Output- Monthly'!F14</f>
        <v>0</v>
      </c>
      <c r="W5" s="67">
        <f>'Budget Output- Monthly'!G12+'Budget Output- Monthly'!G13+'Budget Output- Monthly'!G14</f>
        <v>0</v>
      </c>
      <c r="X5" s="171">
        <f>'Budget Output- Monthly'!F15+'Budget Output- Monthly'!F16+'Budget Output- Monthly'!F17</f>
        <v>0</v>
      </c>
      <c r="Y5" s="67">
        <f>'Budget Output- Monthly'!G15+'Budget Output- Monthly'!G16+'Budget Output- Monthly'!G17</f>
        <v>0</v>
      </c>
      <c r="Z5" s="171">
        <f>'Budget Output- Monthly'!F18</f>
        <v>0</v>
      </c>
      <c r="AA5" s="67">
        <f>'Budget Output- Monthly'!G18</f>
        <v>0</v>
      </c>
      <c r="AB5" s="67">
        <f>'Budget Output- Monthly'!F20</f>
        <v>0</v>
      </c>
      <c r="AC5" s="67">
        <f>'Budget Output- Monthly'!G20</f>
        <v>0</v>
      </c>
    </row>
    <row r="6" spans="1:29" x14ac:dyDescent="0.35">
      <c r="A6" s="250"/>
      <c r="B6" s="252">
        <f>B5+1</f>
        <v>2024</v>
      </c>
      <c r="C6" s="68">
        <f>'BP Feeder'!E7</f>
        <v>0</v>
      </c>
      <c r="D6" s="68">
        <f>'BP Feeder'!E9+'BP Feeder'!E10</f>
        <v>0</v>
      </c>
      <c r="E6" s="68">
        <f>'BP Feeder'!E12+'BP Feeder'!E13+'BP Feeder'!E14</f>
        <v>0</v>
      </c>
      <c r="F6" s="67">
        <f>'BP Feeder'!E16+'BP Feeder'!E17+'BP Feeder'!E18</f>
        <v>0</v>
      </c>
      <c r="G6" s="67">
        <f>'BP Feeder'!E20+'BP Feeder'!E21+'BP Feeder'!E22</f>
        <v>0</v>
      </c>
      <c r="H6" s="67">
        <f>'BP Feeder'!E23</f>
        <v>0</v>
      </c>
      <c r="I6" s="67">
        <f>'5 Year BP'!F2</f>
        <v>0</v>
      </c>
      <c r="J6" s="251" t="e">
        <f ca="1">'5 Year BP'!F46</f>
        <v>#DIV/0!</v>
      </c>
      <c r="N6" s="3" t="s">
        <v>224</v>
      </c>
      <c r="O6" s="3" t="s">
        <v>69</v>
      </c>
      <c r="P6" s="171">
        <f>'Budget Output- Monthly'!I6</f>
        <v>0</v>
      </c>
      <c r="Q6" s="67">
        <f>'Budget Output- Monthly'!J6</f>
        <v>0</v>
      </c>
      <c r="R6" s="171">
        <f>'Budget Output- Monthly'!I7+'Budget Output- Monthly'!I8</f>
        <v>0</v>
      </c>
      <c r="S6" s="67">
        <f>'Budget Output- Monthly'!J7+'Budget Output- Monthly'!J8</f>
        <v>0</v>
      </c>
      <c r="T6" s="171">
        <f>'Budget Output- Monthly'!I9+'Budget Output- Monthly'!I10+'Budget Output- Monthly'!I11</f>
        <v>0</v>
      </c>
      <c r="U6" s="67">
        <f>'Budget Output- Monthly'!J9+'Budget Output- Monthly'!J10+'Budget Output- Monthly'!J11</f>
        <v>0</v>
      </c>
      <c r="V6" s="171">
        <f>'Budget Output- Monthly'!I12+'Budget Output- Monthly'!I13+'Budget Output- Monthly'!I14</f>
        <v>0</v>
      </c>
      <c r="W6" s="67">
        <f>'Budget Output- Monthly'!J12+'Budget Output- Monthly'!J13+'Budget Output- Monthly'!J14</f>
        <v>0</v>
      </c>
      <c r="X6" s="171">
        <f>'Budget Output- Monthly'!I15+'Budget Output- Monthly'!I16+'Budget Output- Monthly'!I17</f>
        <v>0</v>
      </c>
      <c r="Y6" s="67">
        <f>'Budget Output- Monthly'!J15+'Budget Output- Monthly'!J16+'Budget Output- Monthly'!J17</f>
        <v>0</v>
      </c>
      <c r="Z6" s="171">
        <f>'Budget Output- Monthly'!I18</f>
        <v>0</v>
      </c>
      <c r="AA6" s="67">
        <f>'Budget Output- Monthly'!J18</f>
        <v>0</v>
      </c>
      <c r="AB6" s="67">
        <f>'Budget Output- Monthly'!I20</f>
        <v>0</v>
      </c>
      <c r="AC6" s="67">
        <f>'Budget Output- Monthly'!J20</f>
        <v>0</v>
      </c>
    </row>
    <row r="7" spans="1:29" x14ac:dyDescent="0.35">
      <c r="A7" s="250"/>
      <c r="B7" s="252">
        <f>B6+1</f>
        <v>2025</v>
      </c>
      <c r="C7" s="68">
        <f>'BP Feeder'!F7</f>
        <v>0</v>
      </c>
      <c r="D7" s="68">
        <f>'BP Feeder'!F9+'BP Feeder'!F10</f>
        <v>0</v>
      </c>
      <c r="E7" s="68">
        <f>'BP Feeder'!F12+'BP Feeder'!F13+'BP Feeder'!F14</f>
        <v>0</v>
      </c>
      <c r="F7" s="67">
        <f>'BP Feeder'!F16+'BP Feeder'!F17+'BP Feeder'!F18</f>
        <v>0</v>
      </c>
      <c r="G7" s="67">
        <f>'BP Feeder'!F20+'BP Feeder'!F21+'BP Feeder'!F22</f>
        <v>0</v>
      </c>
      <c r="H7" s="67">
        <f>'BP Feeder'!F23</f>
        <v>0</v>
      </c>
      <c r="I7" s="67">
        <f>'5 Year BP'!G2</f>
        <v>0</v>
      </c>
      <c r="J7" s="251" t="e">
        <f ca="1">'5 Year BP'!G46</f>
        <v>#DIV/0!</v>
      </c>
      <c r="N7" s="3" t="s">
        <v>225</v>
      </c>
      <c r="O7" s="3" t="s">
        <v>70</v>
      </c>
    </row>
    <row r="8" spans="1:29" x14ac:dyDescent="0.35">
      <c r="A8" s="250"/>
      <c r="B8" s="252">
        <f>B7+1</f>
        <v>2026</v>
      </c>
      <c r="C8" s="68">
        <f>'BP Feeder'!G7</f>
        <v>0</v>
      </c>
      <c r="D8" s="68">
        <f>'BP Feeder'!G9+'BP Feeder'!G10</f>
        <v>0</v>
      </c>
      <c r="E8" s="68">
        <f>'BP Feeder'!G12+'BP Feeder'!G13+'BP Feeder'!G14</f>
        <v>0</v>
      </c>
      <c r="F8" s="67">
        <f>'BP Feeder'!G16+'BP Feeder'!G17+'BP Feeder'!G18</f>
        <v>0</v>
      </c>
      <c r="G8" s="67">
        <f>'BP Feeder'!G20+'BP Feeder'!G21+'BP Feeder'!G22</f>
        <v>0</v>
      </c>
      <c r="H8" s="67">
        <f>'BP Feeder'!G23</f>
        <v>0</v>
      </c>
      <c r="I8" s="67">
        <f>'5 Year BP'!H2</f>
        <v>0</v>
      </c>
      <c r="J8" s="251" t="e">
        <f ca="1">'5 Year BP'!H46</f>
        <v>#DIV/0!</v>
      </c>
      <c r="N8" s="3" t="s">
        <v>225</v>
      </c>
      <c r="O8" s="3" t="s">
        <v>5</v>
      </c>
    </row>
    <row r="9" spans="1:29" x14ac:dyDescent="0.35">
      <c r="A9" s="250"/>
      <c r="B9" s="252">
        <f>B8+1</f>
        <v>2027</v>
      </c>
      <c r="C9" s="68">
        <f>'BP Feeder'!H7</f>
        <v>0</v>
      </c>
      <c r="D9" s="68">
        <f>'BP Feeder'!H9+'BP Feeder'!H10</f>
        <v>0</v>
      </c>
      <c r="E9" s="68">
        <f>'BP Feeder'!H12+'BP Feeder'!H13+'BP Feeder'!H14</f>
        <v>0</v>
      </c>
      <c r="F9" s="67">
        <f>'BP Feeder'!H16+'BP Feeder'!H17+'BP Feeder'!H18</f>
        <v>0</v>
      </c>
      <c r="G9" s="67">
        <f>'BP Feeder'!H20+'BP Feeder'!H21+'BP Feeder'!H22</f>
        <v>0</v>
      </c>
      <c r="H9" s="67">
        <f>'BP Feeder'!H23</f>
        <v>0</v>
      </c>
      <c r="I9" s="67">
        <f>'5 Year BP'!I2</f>
        <v>0</v>
      </c>
      <c r="J9" s="251" t="e">
        <f ca="1">'5 Year BP'!I46</f>
        <v>#DIV/0!</v>
      </c>
      <c r="N9" s="3" t="s">
        <v>225</v>
      </c>
      <c r="O9" s="3" t="s">
        <v>71</v>
      </c>
    </row>
    <row r="10" spans="1:29" x14ac:dyDescent="0.35">
      <c r="A10" s="250"/>
      <c r="N10" s="3" t="s">
        <v>226</v>
      </c>
      <c r="O10" s="3" t="s">
        <v>72</v>
      </c>
    </row>
    <row r="11" spans="1:29" x14ac:dyDescent="0.35">
      <c r="N11" s="3" t="s">
        <v>226</v>
      </c>
      <c r="O11" s="3" t="s">
        <v>73</v>
      </c>
    </row>
    <row r="12" spans="1:29" x14ac:dyDescent="0.35">
      <c r="B12" s="256" t="s">
        <v>317</v>
      </c>
      <c r="C12" s="6" t="s">
        <v>222</v>
      </c>
      <c r="D12" s="4" t="s">
        <v>332</v>
      </c>
      <c r="E12" s="4" t="s">
        <v>326</v>
      </c>
      <c r="F12" s="4" t="s">
        <v>22</v>
      </c>
      <c r="H12" s="256" t="s">
        <v>317</v>
      </c>
      <c r="I12" s="6" t="s">
        <v>222</v>
      </c>
      <c r="J12" s="4" t="s">
        <v>339</v>
      </c>
      <c r="K12" s="4" t="s">
        <v>302</v>
      </c>
      <c r="N12" s="3" t="s">
        <v>226</v>
      </c>
      <c r="O12" s="3" t="s">
        <v>74</v>
      </c>
    </row>
    <row r="13" spans="1:29" x14ac:dyDescent="0.35">
      <c r="B13" s="3" t="s">
        <v>224</v>
      </c>
      <c r="C13" s="3" t="s">
        <v>67</v>
      </c>
      <c r="D13" t="s">
        <v>327</v>
      </c>
      <c r="E13" s="171">
        <f>'Budget Output- Monthly'!C6</f>
        <v>0</v>
      </c>
      <c r="F13" s="67">
        <f>'Budget Output- Monthly'!D6</f>
        <v>0</v>
      </c>
      <c r="H13" s="3" t="s">
        <v>224</v>
      </c>
      <c r="I13" s="3" t="s">
        <v>67</v>
      </c>
      <c r="J13" s="67">
        <f>'Budget Output- Monthly'!C20</f>
        <v>0</v>
      </c>
      <c r="K13" s="67">
        <f>'Budget Output- Monthly'!D20</f>
        <v>0</v>
      </c>
      <c r="N13" s="3" t="s">
        <v>227</v>
      </c>
      <c r="O13" s="3" t="s">
        <v>75</v>
      </c>
    </row>
    <row r="14" spans="1:29" x14ac:dyDescent="0.35">
      <c r="B14" s="3" t="s">
        <v>224</v>
      </c>
      <c r="C14" s="3" t="s">
        <v>67</v>
      </c>
      <c r="D14" t="s">
        <v>15</v>
      </c>
      <c r="E14" s="171">
        <f>'Budget Output- Monthly'!C7+'Budget Output- Monthly'!C8</f>
        <v>0</v>
      </c>
      <c r="F14" s="67">
        <f>'Budget Output- Monthly'!D7+'Budget Output- Monthly'!D8</f>
        <v>0</v>
      </c>
      <c r="H14" s="3" t="s">
        <v>224</v>
      </c>
      <c r="I14" s="3" t="s">
        <v>68</v>
      </c>
      <c r="J14" s="67">
        <f>'Budget Output- Monthly'!F20</f>
        <v>0</v>
      </c>
      <c r="K14" s="67">
        <f>'Budget Output- Monthly'!G20</f>
        <v>0</v>
      </c>
      <c r="N14" s="3" t="s">
        <v>227</v>
      </c>
      <c r="O14" s="3" t="s">
        <v>76</v>
      </c>
    </row>
    <row r="15" spans="1:29" x14ac:dyDescent="0.35">
      <c r="B15" s="3" t="s">
        <v>224</v>
      </c>
      <c r="C15" s="3" t="s">
        <v>67</v>
      </c>
      <c r="D15" t="s">
        <v>328</v>
      </c>
      <c r="E15" s="171">
        <f>'Budget Output- Monthly'!C9+'Budget Output- Monthly'!C10+'Budget Output- Monthly'!C11</f>
        <v>0</v>
      </c>
      <c r="F15" s="67">
        <f>'Budget Output- Monthly'!D9+'Budget Output- Monthly'!D10+'Budget Output- Monthly'!D11</f>
        <v>0</v>
      </c>
      <c r="H15" s="3" t="s">
        <v>224</v>
      </c>
      <c r="I15" s="3" t="s">
        <v>69</v>
      </c>
      <c r="J15" s="67">
        <f>'Budget Output- Monthly'!I20</f>
        <v>0</v>
      </c>
      <c r="K15" s="67">
        <f>'Budget Output- Monthly'!J20</f>
        <v>0</v>
      </c>
      <c r="N15" s="3" t="s">
        <v>227</v>
      </c>
      <c r="O15" s="3" t="s">
        <v>77</v>
      </c>
    </row>
    <row r="16" spans="1:29" x14ac:dyDescent="0.35">
      <c r="B16" s="3" t="s">
        <v>224</v>
      </c>
      <c r="C16" s="3" t="s">
        <v>67</v>
      </c>
      <c r="D16" t="s">
        <v>329</v>
      </c>
      <c r="E16" s="171">
        <f>'Budget Output- Monthly'!C12+'Budget Output- Monthly'!C13+'Budget Output- Monthly'!C14</f>
        <v>0</v>
      </c>
      <c r="F16" s="67">
        <f>'Budget Output- Monthly'!D12+'Budget Output- Monthly'!D13+'Budget Output- Monthly'!D14</f>
        <v>0</v>
      </c>
    </row>
    <row r="17" spans="2:11" x14ac:dyDescent="0.35">
      <c r="B17" s="3" t="s">
        <v>224</v>
      </c>
      <c r="C17" s="3" t="s">
        <v>67</v>
      </c>
      <c r="D17" t="s">
        <v>330</v>
      </c>
      <c r="E17" s="171">
        <f>'Budget Output- Monthly'!C15+'Budget Output- Monthly'!C16+'Budget Output- Monthly'!C17</f>
        <v>0</v>
      </c>
      <c r="F17" s="67">
        <f>'Budget Output- Monthly'!D15+'Budget Output- Monthly'!D16+'Budget Output- Monthly'!D17</f>
        <v>0</v>
      </c>
      <c r="H17" s="256" t="s">
        <v>317</v>
      </c>
      <c r="I17" s="6" t="s">
        <v>222</v>
      </c>
      <c r="J17" s="4" t="s">
        <v>339</v>
      </c>
      <c r="K17" s="4" t="s">
        <v>302</v>
      </c>
    </row>
    <row r="18" spans="2:11" x14ac:dyDescent="0.35">
      <c r="B18" s="3" t="s">
        <v>224</v>
      </c>
      <c r="C18" s="3" t="s">
        <v>67</v>
      </c>
      <c r="D18" t="s">
        <v>331</v>
      </c>
      <c r="E18" s="171">
        <f>'Budget Output- Monthly'!C18</f>
        <v>0</v>
      </c>
      <c r="F18" s="67">
        <f>'Budget Output- Monthly'!D18</f>
        <v>0</v>
      </c>
      <c r="H18" s="3" t="s">
        <v>225</v>
      </c>
      <c r="I18" s="3" t="s">
        <v>70</v>
      </c>
      <c r="J18" s="67">
        <f>'Budget Output- Monthly'!L20</f>
        <v>0</v>
      </c>
      <c r="K18" s="67">
        <f>'Budget Output- Monthly'!M20</f>
        <v>0</v>
      </c>
    </row>
    <row r="19" spans="2:11" x14ac:dyDescent="0.35">
      <c r="B19" s="3" t="s">
        <v>224</v>
      </c>
      <c r="C19" s="3" t="s">
        <v>68</v>
      </c>
      <c r="D19" t="s">
        <v>327</v>
      </c>
      <c r="E19" s="171">
        <f>'Budget Output- Monthly'!F6</f>
        <v>0</v>
      </c>
      <c r="F19" s="67">
        <f>'Budget Output- Monthly'!G6</f>
        <v>0</v>
      </c>
      <c r="H19" s="3" t="s">
        <v>225</v>
      </c>
      <c r="I19" s="3" t="s">
        <v>5</v>
      </c>
      <c r="J19" s="67">
        <f>'Budget Output- Monthly'!O20</f>
        <v>0</v>
      </c>
      <c r="K19" s="67">
        <f>'Budget Output- Monthly'!P20</f>
        <v>0</v>
      </c>
    </row>
    <row r="20" spans="2:11" x14ac:dyDescent="0.35">
      <c r="B20" s="3" t="s">
        <v>224</v>
      </c>
      <c r="C20" s="3" t="s">
        <v>68</v>
      </c>
      <c r="D20" t="s">
        <v>15</v>
      </c>
      <c r="E20" s="171">
        <f>'Budget Output- Monthly'!F7+'Budget Output- Monthly'!F8</f>
        <v>0</v>
      </c>
      <c r="F20" s="67">
        <f>'Budget Output- Monthly'!G7+'Budget Output- Monthly'!G8</f>
        <v>0</v>
      </c>
      <c r="H20" s="3" t="s">
        <v>225</v>
      </c>
      <c r="I20" s="3" t="s">
        <v>71</v>
      </c>
      <c r="J20" s="67">
        <f>'Budget Output- Monthly'!R20</f>
        <v>0</v>
      </c>
      <c r="K20" s="67">
        <f>'Budget Output- Monthly'!S20</f>
        <v>0</v>
      </c>
    </row>
    <row r="21" spans="2:11" x14ac:dyDescent="0.35">
      <c r="B21" s="3" t="s">
        <v>224</v>
      </c>
      <c r="C21" s="3" t="s">
        <v>68</v>
      </c>
      <c r="D21" t="s">
        <v>328</v>
      </c>
      <c r="E21" s="171">
        <f>'Budget Output- Monthly'!F9+'Budget Output- Monthly'!F10+'Budget Output- Monthly'!F11</f>
        <v>0</v>
      </c>
      <c r="F21" s="67">
        <f>'Budget Output- Monthly'!G9+'Budget Output- Monthly'!G10+'Budget Output- Monthly'!G11</f>
        <v>0</v>
      </c>
    </row>
    <row r="22" spans="2:11" x14ac:dyDescent="0.35">
      <c r="B22" s="3" t="s">
        <v>224</v>
      </c>
      <c r="C22" s="3" t="s">
        <v>68</v>
      </c>
      <c r="D22" t="s">
        <v>329</v>
      </c>
      <c r="E22" s="171">
        <f>'Budget Output- Monthly'!F12+'Budget Output- Monthly'!F13+'Budget Output- Monthly'!F14</f>
        <v>0</v>
      </c>
      <c r="F22" s="67">
        <f>'Budget Output- Monthly'!G12+'Budget Output- Monthly'!G13+'Budget Output- Monthly'!G14</f>
        <v>0</v>
      </c>
      <c r="H22" s="256" t="s">
        <v>317</v>
      </c>
      <c r="I22" s="6" t="s">
        <v>222</v>
      </c>
      <c r="J22" s="4" t="s">
        <v>339</v>
      </c>
      <c r="K22" s="4" t="s">
        <v>302</v>
      </c>
    </row>
    <row r="23" spans="2:11" x14ac:dyDescent="0.35">
      <c r="B23" s="3" t="s">
        <v>224</v>
      </c>
      <c r="C23" s="3" t="s">
        <v>68</v>
      </c>
      <c r="D23" t="s">
        <v>330</v>
      </c>
      <c r="E23" s="171">
        <f>'Budget Output- Monthly'!F15+'Budget Output- Monthly'!F16+'Budget Output- Monthly'!F17</f>
        <v>0</v>
      </c>
      <c r="F23" s="67">
        <f>'Budget Output- Monthly'!G15+'Budget Output- Monthly'!G16+'Budget Output- Monthly'!G17</f>
        <v>0</v>
      </c>
      <c r="H23" s="3" t="s">
        <v>226</v>
      </c>
      <c r="I23" s="3" t="s">
        <v>72</v>
      </c>
      <c r="J23" s="67">
        <f>'Budget Output- Monthly'!U20</f>
        <v>0</v>
      </c>
      <c r="K23" s="67">
        <f>'Budget Output- Monthly'!V20</f>
        <v>0</v>
      </c>
    </row>
    <row r="24" spans="2:11" x14ac:dyDescent="0.35">
      <c r="B24" s="3" t="s">
        <v>224</v>
      </c>
      <c r="C24" s="3" t="s">
        <v>68</v>
      </c>
      <c r="D24" t="s">
        <v>331</v>
      </c>
      <c r="E24" s="171">
        <f>'Budget Output- Monthly'!F18</f>
        <v>0</v>
      </c>
      <c r="F24" s="67">
        <f>'Budget Output- Monthly'!G18</f>
        <v>0</v>
      </c>
      <c r="H24" s="3" t="s">
        <v>226</v>
      </c>
      <c r="I24" s="3" t="s">
        <v>73</v>
      </c>
      <c r="J24" s="67">
        <f>'Budget Output- Monthly'!X20</f>
        <v>0</v>
      </c>
      <c r="K24" s="67">
        <f>'Budget Output- Monthly'!Y20</f>
        <v>0</v>
      </c>
    </row>
    <row r="25" spans="2:11" x14ac:dyDescent="0.35">
      <c r="B25" s="3" t="s">
        <v>224</v>
      </c>
      <c r="C25" s="3" t="s">
        <v>69</v>
      </c>
      <c r="D25" t="s">
        <v>327</v>
      </c>
      <c r="E25" s="171">
        <f>'Budget Output- Monthly'!I6</f>
        <v>0</v>
      </c>
      <c r="F25" s="67">
        <f>'Budget Output- Monthly'!J6</f>
        <v>0</v>
      </c>
      <c r="H25" s="3" t="s">
        <v>226</v>
      </c>
      <c r="I25" s="3" t="s">
        <v>74</v>
      </c>
      <c r="J25" s="67">
        <f>'Budget Output- Monthly'!AA20</f>
        <v>0</v>
      </c>
      <c r="K25" s="67">
        <f>'Budget Output- Monthly'!AB20</f>
        <v>0</v>
      </c>
    </row>
    <row r="26" spans="2:11" x14ac:dyDescent="0.35">
      <c r="B26" s="3" t="s">
        <v>224</v>
      </c>
      <c r="C26" s="3" t="s">
        <v>69</v>
      </c>
      <c r="D26" t="s">
        <v>15</v>
      </c>
      <c r="E26" s="171">
        <f>'Budget Output- Monthly'!I7+'Budget Output- Monthly'!I8</f>
        <v>0</v>
      </c>
      <c r="F26" s="67">
        <f>'Budget Output- Monthly'!J7+'Budget Output- Monthly'!J8</f>
        <v>0</v>
      </c>
    </row>
    <row r="27" spans="2:11" x14ac:dyDescent="0.35">
      <c r="B27" s="3" t="s">
        <v>224</v>
      </c>
      <c r="C27" s="3" t="s">
        <v>69</v>
      </c>
      <c r="D27" t="s">
        <v>328</v>
      </c>
      <c r="E27" s="171">
        <f>'Budget Output- Monthly'!I9+'Budget Output- Monthly'!I10+'Budget Output- Monthly'!I11</f>
        <v>0</v>
      </c>
      <c r="F27" s="67">
        <f>'Budget Output- Monthly'!J9+'Budget Output- Monthly'!J10+'Budget Output- Monthly'!J11</f>
        <v>0</v>
      </c>
      <c r="H27" s="256" t="s">
        <v>317</v>
      </c>
      <c r="I27" s="6" t="s">
        <v>222</v>
      </c>
      <c r="J27" s="4" t="s">
        <v>339</v>
      </c>
      <c r="K27" s="4" t="s">
        <v>302</v>
      </c>
    </row>
    <row r="28" spans="2:11" x14ac:dyDescent="0.35">
      <c r="B28" s="3" t="s">
        <v>224</v>
      </c>
      <c r="C28" s="3" t="s">
        <v>69</v>
      </c>
      <c r="D28" t="s">
        <v>329</v>
      </c>
      <c r="E28" s="171">
        <f>'Budget Output- Monthly'!I12+'Budget Output- Monthly'!I13+'Budget Output- Monthly'!I14</f>
        <v>0</v>
      </c>
      <c r="F28" s="67">
        <f>'Budget Output- Monthly'!J12+'Budget Output- Monthly'!J13+'Budget Output- Monthly'!J14</f>
        <v>0</v>
      </c>
      <c r="H28" s="3" t="s">
        <v>227</v>
      </c>
      <c r="I28" s="3" t="s">
        <v>75</v>
      </c>
      <c r="J28" s="67">
        <f>'Budget Output- Monthly'!AD20</f>
        <v>0</v>
      </c>
      <c r="K28" s="67">
        <f>'Budget Output- Monthly'!AE20</f>
        <v>0</v>
      </c>
    </row>
    <row r="29" spans="2:11" x14ac:dyDescent="0.35">
      <c r="B29" s="3" t="s">
        <v>224</v>
      </c>
      <c r="C29" s="3" t="s">
        <v>69</v>
      </c>
      <c r="D29" t="s">
        <v>330</v>
      </c>
      <c r="E29" s="171">
        <f>'Budget Output- Monthly'!I15+'Budget Output- Monthly'!I16+'Budget Output- Monthly'!I17</f>
        <v>0</v>
      </c>
      <c r="F29" s="67">
        <f>'Budget Output- Monthly'!J15+'Budget Output- Monthly'!J16+'Budget Output- Monthly'!J17</f>
        <v>0</v>
      </c>
      <c r="H29" s="3" t="s">
        <v>227</v>
      </c>
      <c r="I29" s="3" t="s">
        <v>76</v>
      </c>
      <c r="J29" s="67">
        <f>'Budget Output- Monthly'!AG20</f>
        <v>0</v>
      </c>
      <c r="K29" s="67">
        <f>'Budget Output- Monthly'!AH20</f>
        <v>0</v>
      </c>
    </row>
    <row r="30" spans="2:11" x14ac:dyDescent="0.35">
      <c r="B30" s="3" t="s">
        <v>224</v>
      </c>
      <c r="C30" s="3" t="s">
        <v>69</v>
      </c>
      <c r="D30" t="s">
        <v>331</v>
      </c>
      <c r="E30" s="171">
        <f>'Budget Output- Monthly'!I18</f>
        <v>0</v>
      </c>
      <c r="F30" s="67">
        <f>'Budget Output- Monthly'!J18</f>
        <v>0</v>
      </c>
      <c r="H30" s="3" t="s">
        <v>227</v>
      </c>
      <c r="I30" s="3" t="s">
        <v>77</v>
      </c>
      <c r="J30" s="67">
        <f>'Budget Output- Monthly'!AJ20</f>
        <v>0</v>
      </c>
      <c r="K30" s="67">
        <f>'Budget Output- Monthly'!AK20</f>
        <v>0</v>
      </c>
    </row>
    <row r="31" spans="2:11" x14ac:dyDescent="0.35">
      <c r="B31" s="3"/>
      <c r="C31" s="3"/>
      <c r="E31" s="171"/>
      <c r="F31" s="67"/>
    </row>
    <row r="32" spans="2:11" x14ac:dyDescent="0.35">
      <c r="B32" s="256" t="s">
        <v>317</v>
      </c>
      <c r="C32" s="6" t="s">
        <v>222</v>
      </c>
      <c r="D32" s="4" t="s">
        <v>332</v>
      </c>
      <c r="E32" s="4" t="s">
        <v>326</v>
      </c>
      <c r="F32" s="4" t="s">
        <v>22</v>
      </c>
    </row>
    <row r="33" spans="2:6" x14ac:dyDescent="0.35">
      <c r="B33" s="3" t="s">
        <v>225</v>
      </c>
      <c r="C33" s="3" t="s">
        <v>70</v>
      </c>
      <c r="D33" t="s">
        <v>327</v>
      </c>
      <c r="E33" s="171">
        <f>'Budget Output- Monthly'!L6</f>
        <v>0</v>
      </c>
      <c r="F33" s="171">
        <f>'Budget Output- Monthly'!M6</f>
        <v>0</v>
      </c>
    </row>
    <row r="34" spans="2:6" x14ac:dyDescent="0.35">
      <c r="B34" s="3" t="s">
        <v>225</v>
      </c>
      <c r="C34" s="3" t="s">
        <v>70</v>
      </c>
      <c r="D34" t="s">
        <v>15</v>
      </c>
      <c r="E34" s="171">
        <f>'Budget Output- Monthly'!L7+'Budget Output- Monthly'!L8</f>
        <v>0</v>
      </c>
      <c r="F34" s="171">
        <f>'Budget Output- Monthly'!M7+'Budget Output- Monthly'!M8</f>
        <v>0</v>
      </c>
    </row>
    <row r="35" spans="2:6" x14ac:dyDescent="0.35">
      <c r="B35" s="3" t="s">
        <v>225</v>
      </c>
      <c r="C35" s="3" t="s">
        <v>70</v>
      </c>
      <c r="D35" t="s">
        <v>328</v>
      </c>
      <c r="E35" s="171">
        <f>'Budget Output- Monthly'!L9+'Budget Output- Monthly'!L10+'Budget Output- Monthly'!L11</f>
        <v>0</v>
      </c>
      <c r="F35" s="171">
        <f>'Budget Output- Monthly'!M9+'Budget Output- Monthly'!M10+'Budget Output- Monthly'!M11</f>
        <v>0</v>
      </c>
    </row>
    <row r="36" spans="2:6" x14ac:dyDescent="0.35">
      <c r="B36" s="3" t="s">
        <v>225</v>
      </c>
      <c r="C36" s="3" t="s">
        <v>70</v>
      </c>
      <c r="D36" t="s">
        <v>329</v>
      </c>
      <c r="E36" s="171">
        <f>'Budget Output- Monthly'!L12+'Budget Output- Monthly'!L13+'Budget Output- Monthly'!L14</f>
        <v>0</v>
      </c>
      <c r="F36" s="171">
        <f>'Budget Output- Monthly'!M12+'Budget Output- Monthly'!M13+'Budget Output- Monthly'!M14</f>
        <v>0</v>
      </c>
    </row>
    <row r="37" spans="2:6" x14ac:dyDescent="0.35">
      <c r="B37" s="3" t="s">
        <v>225</v>
      </c>
      <c r="C37" s="3" t="s">
        <v>70</v>
      </c>
      <c r="D37" t="s">
        <v>330</v>
      </c>
      <c r="E37" s="171">
        <f>'Budget Output- Monthly'!L15+'Budget Output- Monthly'!L16+'Budget Output- Monthly'!L17</f>
        <v>0</v>
      </c>
      <c r="F37" s="171">
        <f>'Budget Output- Monthly'!M15+'Budget Output- Monthly'!M16+'Budget Output- Monthly'!M17</f>
        <v>0</v>
      </c>
    </row>
    <row r="38" spans="2:6" x14ac:dyDescent="0.35">
      <c r="B38" s="3" t="s">
        <v>225</v>
      </c>
      <c r="C38" s="3" t="s">
        <v>70</v>
      </c>
      <c r="D38" t="s">
        <v>331</v>
      </c>
      <c r="E38" s="171">
        <f>'Budget Output- Monthly'!L18</f>
        <v>0</v>
      </c>
      <c r="F38" s="171">
        <f>'Budget Output- Monthly'!M18</f>
        <v>0</v>
      </c>
    </row>
    <row r="39" spans="2:6" x14ac:dyDescent="0.35">
      <c r="B39" s="3" t="s">
        <v>225</v>
      </c>
      <c r="C39" s="3" t="s">
        <v>5</v>
      </c>
      <c r="D39" t="s">
        <v>327</v>
      </c>
      <c r="E39" s="171">
        <f>'Budget Output- Monthly'!O6</f>
        <v>0</v>
      </c>
      <c r="F39" s="171">
        <f>'Budget Output- Monthly'!P6</f>
        <v>0</v>
      </c>
    </row>
    <row r="40" spans="2:6" x14ac:dyDescent="0.35">
      <c r="B40" s="3" t="s">
        <v>225</v>
      </c>
      <c r="C40" s="3" t="s">
        <v>5</v>
      </c>
      <c r="D40" t="s">
        <v>15</v>
      </c>
      <c r="E40" s="171">
        <f>'Budget Output- Monthly'!O7+'Budget Output- Monthly'!O8</f>
        <v>0</v>
      </c>
      <c r="F40" s="171">
        <f>'Budget Output- Monthly'!P7+'Budget Output- Monthly'!P8</f>
        <v>0</v>
      </c>
    </row>
    <row r="41" spans="2:6" x14ac:dyDescent="0.35">
      <c r="B41" s="3" t="s">
        <v>225</v>
      </c>
      <c r="C41" s="3" t="s">
        <v>5</v>
      </c>
      <c r="D41" t="s">
        <v>328</v>
      </c>
      <c r="E41" s="171">
        <f>'Budget Output- Monthly'!O9+'Budget Output- Monthly'!O10+'Budget Output- Monthly'!O11</f>
        <v>0</v>
      </c>
      <c r="F41" s="171">
        <f>'Budget Output- Monthly'!P9+'Budget Output- Monthly'!P10+'Budget Output- Monthly'!P11</f>
        <v>0</v>
      </c>
    </row>
    <row r="42" spans="2:6" x14ac:dyDescent="0.35">
      <c r="B42" s="3" t="s">
        <v>225</v>
      </c>
      <c r="C42" s="3" t="s">
        <v>5</v>
      </c>
      <c r="D42" t="s">
        <v>329</v>
      </c>
      <c r="E42" s="171">
        <f>'Budget Output- Monthly'!O12+'Budget Output- Monthly'!O13+'Budget Output- Monthly'!O14</f>
        <v>0</v>
      </c>
      <c r="F42" s="171">
        <f>'Budget Output- Monthly'!P12+'Budget Output- Monthly'!P13+'Budget Output- Monthly'!P14</f>
        <v>0</v>
      </c>
    </row>
    <row r="43" spans="2:6" x14ac:dyDescent="0.35">
      <c r="B43" s="3" t="s">
        <v>225</v>
      </c>
      <c r="C43" s="3" t="s">
        <v>5</v>
      </c>
      <c r="D43" t="s">
        <v>330</v>
      </c>
      <c r="E43" s="171">
        <f>'Budget Output- Monthly'!O15+'Budget Output- Monthly'!O16+'Budget Output- Monthly'!O17</f>
        <v>0</v>
      </c>
      <c r="F43" s="171">
        <f>'Budget Output- Monthly'!P15+'Budget Output- Monthly'!P16+'Budget Output- Monthly'!P17</f>
        <v>0</v>
      </c>
    </row>
    <row r="44" spans="2:6" x14ac:dyDescent="0.35">
      <c r="B44" s="3" t="s">
        <v>225</v>
      </c>
      <c r="C44" s="3" t="s">
        <v>5</v>
      </c>
      <c r="D44" t="s">
        <v>331</v>
      </c>
      <c r="E44" s="171">
        <f>'Budget Output- Monthly'!O18</f>
        <v>0</v>
      </c>
      <c r="F44" s="171">
        <f>'Budget Output- Monthly'!P18</f>
        <v>0</v>
      </c>
    </row>
    <row r="45" spans="2:6" x14ac:dyDescent="0.35">
      <c r="B45" s="3" t="s">
        <v>225</v>
      </c>
      <c r="C45" s="3" t="s">
        <v>71</v>
      </c>
      <c r="D45" t="s">
        <v>327</v>
      </c>
      <c r="E45" s="171">
        <f>'Budget Output- Monthly'!R6</f>
        <v>0</v>
      </c>
      <c r="F45" s="171">
        <f>'Budget Output- Monthly'!S6</f>
        <v>0</v>
      </c>
    </row>
    <row r="46" spans="2:6" x14ac:dyDescent="0.35">
      <c r="B46" s="3" t="s">
        <v>225</v>
      </c>
      <c r="C46" s="3" t="s">
        <v>71</v>
      </c>
      <c r="D46" t="s">
        <v>15</v>
      </c>
      <c r="E46" s="171">
        <f>'Budget Output- Monthly'!R7+'Budget Output- Monthly'!R8</f>
        <v>0</v>
      </c>
      <c r="F46" s="171">
        <f>'Budget Output- Monthly'!S7+'Budget Output- Monthly'!S8</f>
        <v>0</v>
      </c>
    </row>
    <row r="47" spans="2:6" x14ac:dyDescent="0.35">
      <c r="B47" s="3" t="s">
        <v>225</v>
      </c>
      <c r="C47" s="3" t="s">
        <v>71</v>
      </c>
      <c r="D47" t="s">
        <v>328</v>
      </c>
      <c r="E47" s="171">
        <f>'Budget Output- Monthly'!R9+'Budget Output- Monthly'!R10+'Budget Output- Monthly'!R11</f>
        <v>0</v>
      </c>
      <c r="F47" s="171">
        <f>'Budget Output- Monthly'!S9+'Budget Output- Monthly'!S10+'Budget Output- Monthly'!S11</f>
        <v>0</v>
      </c>
    </row>
    <row r="48" spans="2:6" x14ac:dyDescent="0.35">
      <c r="B48" s="3" t="s">
        <v>225</v>
      </c>
      <c r="C48" s="3" t="s">
        <v>71</v>
      </c>
      <c r="D48" t="s">
        <v>329</v>
      </c>
      <c r="E48" s="171">
        <f>'Budget Output- Monthly'!R12+'Budget Output- Monthly'!R13+'Budget Output- Monthly'!R14</f>
        <v>0</v>
      </c>
      <c r="F48" s="171">
        <f>'Budget Output- Monthly'!S12+'Budget Output- Monthly'!S13+'Budget Output- Monthly'!S14</f>
        <v>0</v>
      </c>
    </row>
    <row r="49" spans="2:6" x14ac:dyDescent="0.35">
      <c r="B49" s="3" t="s">
        <v>225</v>
      </c>
      <c r="C49" s="3" t="s">
        <v>71</v>
      </c>
      <c r="D49" t="s">
        <v>330</v>
      </c>
      <c r="E49" s="171">
        <f>'Budget Output- Monthly'!R15+'Budget Output- Monthly'!R16+'Budget Output- Monthly'!R17</f>
        <v>0</v>
      </c>
      <c r="F49" s="171">
        <f>'Budget Output- Monthly'!S15+'Budget Output- Monthly'!S16+'Budget Output- Monthly'!S17</f>
        <v>0</v>
      </c>
    </row>
    <row r="50" spans="2:6" x14ac:dyDescent="0.35">
      <c r="B50" s="3" t="s">
        <v>225</v>
      </c>
      <c r="C50" s="3" t="s">
        <v>71</v>
      </c>
      <c r="D50" t="s">
        <v>331</v>
      </c>
      <c r="E50" s="171">
        <f>'Budget Output- Monthly'!R18</f>
        <v>0</v>
      </c>
      <c r="F50" s="171">
        <f>'Budget Output- Monthly'!S18</f>
        <v>0</v>
      </c>
    </row>
    <row r="51" spans="2:6" x14ac:dyDescent="0.35">
      <c r="B51" s="3"/>
      <c r="C51" s="3"/>
      <c r="E51" s="171"/>
      <c r="F51" s="171"/>
    </row>
    <row r="52" spans="2:6" x14ac:dyDescent="0.35">
      <c r="B52" s="256" t="s">
        <v>317</v>
      </c>
      <c r="C52" s="6" t="s">
        <v>222</v>
      </c>
      <c r="D52" s="4" t="s">
        <v>332</v>
      </c>
      <c r="E52" s="4" t="s">
        <v>326</v>
      </c>
      <c r="F52" s="4" t="s">
        <v>22</v>
      </c>
    </row>
    <row r="53" spans="2:6" x14ac:dyDescent="0.35">
      <c r="B53" s="3" t="s">
        <v>226</v>
      </c>
      <c r="C53" s="3" t="s">
        <v>72</v>
      </c>
      <c r="D53" t="s">
        <v>327</v>
      </c>
      <c r="E53" s="171">
        <f>'Budget Output- Monthly'!U6</f>
        <v>0</v>
      </c>
      <c r="F53" s="171">
        <f>'Budget Output- Monthly'!V6</f>
        <v>0</v>
      </c>
    </row>
    <row r="54" spans="2:6" x14ac:dyDescent="0.35">
      <c r="B54" s="3" t="s">
        <v>226</v>
      </c>
      <c r="C54" s="3" t="s">
        <v>72</v>
      </c>
      <c r="D54" t="s">
        <v>15</v>
      </c>
      <c r="E54" s="171">
        <f>'Budget Output- Monthly'!U7+'Budget Output- Monthly'!U8</f>
        <v>0</v>
      </c>
      <c r="F54" s="171">
        <f>'Budget Output- Monthly'!V7+'Budget Output- Monthly'!V8</f>
        <v>0</v>
      </c>
    </row>
    <row r="55" spans="2:6" x14ac:dyDescent="0.35">
      <c r="B55" s="3" t="s">
        <v>226</v>
      </c>
      <c r="C55" s="3" t="s">
        <v>72</v>
      </c>
      <c r="D55" t="s">
        <v>328</v>
      </c>
      <c r="E55" s="171">
        <f>'Budget Output- Monthly'!U9+'Budget Output- Monthly'!U10+'Budget Output- Monthly'!U11</f>
        <v>0</v>
      </c>
      <c r="F55" s="171">
        <f>'Budget Output- Monthly'!V9+'Budget Output- Monthly'!V10+'Budget Output- Monthly'!V11</f>
        <v>0</v>
      </c>
    </row>
    <row r="56" spans="2:6" x14ac:dyDescent="0.35">
      <c r="B56" s="3" t="s">
        <v>226</v>
      </c>
      <c r="C56" s="3" t="s">
        <v>72</v>
      </c>
      <c r="D56" t="s">
        <v>329</v>
      </c>
      <c r="E56" s="171">
        <f>'Budget Output- Monthly'!U12+'Budget Output- Monthly'!U13+'Budget Output- Monthly'!U14</f>
        <v>0</v>
      </c>
      <c r="F56" s="171">
        <f>'Budget Output- Monthly'!V12+'Budget Output- Monthly'!V13+'Budget Output- Monthly'!V14</f>
        <v>0</v>
      </c>
    </row>
    <row r="57" spans="2:6" x14ac:dyDescent="0.35">
      <c r="B57" s="3" t="s">
        <v>226</v>
      </c>
      <c r="C57" s="3" t="s">
        <v>72</v>
      </c>
      <c r="D57" t="s">
        <v>330</v>
      </c>
      <c r="E57" s="171">
        <f>'Budget Output- Monthly'!U15+'Budget Output- Monthly'!U16+'Budget Output- Monthly'!U17</f>
        <v>0</v>
      </c>
      <c r="F57" s="171">
        <f>'Budget Output- Monthly'!V15+'Budget Output- Monthly'!V16+'Budget Output- Monthly'!V17</f>
        <v>0</v>
      </c>
    </row>
    <row r="58" spans="2:6" x14ac:dyDescent="0.35">
      <c r="B58" s="3" t="s">
        <v>226</v>
      </c>
      <c r="C58" s="3" t="s">
        <v>72</v>
      </c>
      <c r="D58" t="s">
        <v>331</v>
      </c>
      <c r="E58" s="171">
        <f>'Budget Output- Monthly'!U18</f>
        <v>0</v>
      </c>
      <c r="F58" s="171">
        <f>'Budget Output- Monthly'!V18</f>
        <v>0</v>
      </c>
    </row>
    <row r="59" spans="2:6" x14ac:dyDescent="0.35">
      <c r="B59" s="3" t="s">
        <v>226</v>
      </c>
      <c r="C59" s="3" t="s">
        <v>73</v>
      </c>
      <c r="D59" t="s">
        <v>327</v>
      </c>
      <c r="E59" s="171">
        <f>'Budget Output- Monthly'!X6</f>
        <v>0</v>
      </c>
      <c r="F59" s="171">
        <f>'Budget Output- Monthly'!Y6</f>
        <v>0</v>
      </c>
    </row>
    <row r="60" spans="2:6" x14ac:dyDescent="0.35">
      <c r="B60" s="3" t="s">
        <v>226</v>
      </c>
      <c r="C60" s="3" t="s">
        <v>73</v>
      </c>
      <c r="D60" t="s">
        <v>15</v>
      </c>
      <c r="E60" s="171">
        <f>'Budget Output- Monthly'!X7+'Budget Output- Monthly'!X8</f>
        <v>0</v>
      </c>
      <c r="F60" s="171">
        <f>'Budget Output- Monthly'!Y7+'Budget Output- Monthly'!Y8</f>
        <v>0</v>
      </c>
    </row>
    <row r="61" spans="2:6" x14ac:dyDescent="0.35">
      <c r="B61" s="3" t="s">
        <v>226</v>
      </c>
      <c r="C61" s="3" t="s">
        <v>73</v>
      </c>
      <c r="D61" t="s">
        <v>328</v>
      </c>
      <c r="E61" s="171">
        <f>'Budget Output- Monthly'!X9+'Budget Output- Monthly'!X10+'Budget Output- Monthly'!X11</f>
        <v>0</v>
      </c>
      <c r="F61" s="171">
        <f>'Budget Output- Monthly'!Y9+'Budget Output- Monthly'!Y10+'Budget Output- Monthly'!Y11</f>
        <v>0</v>
      </c>
    </row>
    <row r="62" spans="2:6" x14ac:dyDescent="0.35">
      <c r="B62" s="3" t="s">
        <v>226</v>
      </c>
      <c r="C62" s="3" t="s">
        <v>73</v>
      </c>
      <c r="D62" t="s">
        <v>329</v>
      </c>
      <c r="E62" s="171">
        <f>'Budget Output- Monthly'!X12+'Budget Output- Monthly'!X13+'Budget Output- Monthly'!X14</f>
        <v>0</v>
      </c>
      <c r="F62" s="171">
        <f>'Budget Output- Monthly'!Y12+'Budget Output- Monthly'!Y13+'Budget Output- Monthly'!Y14</f>
        <v>0</v>
      </c>
    </row>
    <row r="63" spans="2:6" x14ac:dyDescent="0.35">
      <c r="B63" s="3" t="s">
        <v>226</v>
      </c>
      <c r="C63" s="3" t="s">
        <v>73</v>
      </c>
      <c r="D63" t="s">
        <v>330</v>
      </c>
      <c r="E63" s="171">
        <f>'Budget Output- Monthly'!X15+'Budget Output- Monthly'!X16+'Budget Output- Monthly'!X17</f>
        <v>0</v>
      </c>
      <c r="F63" s="171">
        <f>'Budget Output- Monthly'!Y15+'Budget Output- Monthly'!Y16+'Budget Output- Monthly'!Y17</f>
        <v>0</v>
      </c>
    </row>
    <row r="64" spans="2:6" x14ac:dyDescent="0.35">
      <c r="B64" s="3" t="s">
        <v>226</v>
      </c>
      <c r="C64" s="3" t="s">
        <v>73</v>
      </c>
      <c r="D64" t="s">
        <v>331</v>
      </c>
      <c r="E64" s="171">
        <f>'Budget Output- Monthly'!X18</f>
        <v>0</v>
      </c>
      <c r="F64" s="171">
        <f>'Budget Output- Monthly'!Y18</f>
        <v>0</v>
      </c>
    </row>
    <row r="65" spans="2:6" x14ac:dyDescent="0.35">
      <c r="B65" s="3" t="s">
        <v>226</v>
      </c>
      <c r="C65" s="3" t="s">
        <v>74</v>
      </c>
      <c r="D65" t="s">
        <v>327</v>
      </c>
      <c r="E65" s="171">
        <f>'Budget Output- Monthly'!AA6</f>
        <v>0</v>
      </c>
      <c r="F65" s="171">
        <f>'Budget Output- Monthly'!AB6</f>
        <v>0</v>
      </c>
    </row>
    <row r="66" spans="2:6" x14ac:dyDescent="0.35">
      <c r="B66" s="3" t="s">
        <v>226</v>
      </c>
      <c r="C66" s="3" t="s">
        <v>74</v>
      </c>
      <c r="D66" t="s">
        <v>15</v>
      </c>
      <c r="E66" s="171">
        <f>'Budget Output- Monthly'!AA7+'Budget Output- Monthly'!AA8</f>
        <v>0</v>
      </c>
      <c r="F66" s="171">
        <f>'Budget Output- Monthly'!AB7+'Budget Output- Monthly'!AB8</f>
        <v>0</v>
      </c>
    </row>
    <row r="67" spans="2:6" x14ac:dyDescent="0.35">
      <c r="B67" s="3" t="s">
        <v>226</v>
      </c>
      <c r="C67" s="3" t="s">
        <v>74</v>
      </c>
      <c r="D67" t="s">
        <v>328</v>
      </c>
      <c r="E67" s="171">
        <f>'Budget Output- Monthly'!AA9+'Budget Output- Monthly'!AA10+'Budget Output- Monthly'!AA11</f>
        <v>0</v>
      </c>
      <c r="F67" s="171">
        <f>'Budget Output- Monthly'!AB9+'Budget Output- Monthly'!AB10+'Budget Output- Monthly'!AB11</f>
        <v>0</v>
      </c>
    </row>
    <row r="68" spans="2:6" x14ac:dyDescent="0.35">
      <c r="B68" s="3" t="s">
        <v>226</v>
      </c>
      <c r="C68" s="3" t="s">
        <v>74</v>
      </c>
      <c r="D68" t="s">
        <v>329</v>
      </c>
      <c r="E68" s="171">
        <f>'Budget Output- Monthly'!AA12+'Budget Output- Monthly'!AA13+'Budget Output- Monthly'!AA14</f>
        <v>0</v>
      </c>
      <c r="F68" s="171">
        <f>'Budget Output- Monthly'!AB12+'Budget Output- Monthly'!AB13+'Budget Output- Monthly'!AB14</f>
        <v>0</v>
      </c>
    </row>
    <row r="69" spans="2:6" x14ac:dyDescent="0.35">
      <c r="B69" s="3" t="s">
        <v>226</v>
      </c>
      <c r="C69" s="3" t="s">
        <v>74</v>
      </c>
      <c r="D69" t="s">
        <v>330</v>
      </c>
      <c r="E69" s="171">
        <f>'Budget Output- Monthly'!AA15+'Budget Output- Monthly'!AA16+'Budget Output- Monthly'!AA17</f>
        <v>0</v>
      </c>
      <c r="F69" s="171">
        <f>'Budget Output- Monthly'!AB15+'Budget Output- Monthly'!AB16+'Budget Output- Monthly'!AB17</f>
        <v>0</v>
      </c>
    </row>
    <row r="70" spans="2:6" x14ac:dyDescent="0.35">
      <c r="B70" s="3" t="s">
        <v>226</v>
      </c>
      <c r="C70" s="3" t="s">
        <v>74</v>
      </c>
      <c r="D70" t="s">
        <v>331</v>
      </c>
      <c r="E70" s="171">
        <f>'Budget Output- Monthly'!AA18</f>
        <v>0</v>
      </c>
      <c r="F70" s="171">
        <f>'Budget Output- Monthly'!AB18</f>
        <v>0</v>
      </c>
    </row>
    <row r="71" spans="2:6" x14ac:dyDescent="0.35">
      <c r="B71" s="3"/>
      <c r="C71" s="3"/>
      <c r="E71" s="171"/>
      <c r="F71" s="171"/>
    </row>
    <row r="72" spans="2:6" x14ac:dyDescent="0.35">
      <c r="B72" s="256" t="s">
        <v>317</v>
      </c>
      <c r="C72" s="6" t="s">
        <v>222</v>
      </c>
      <c r="D72" s="4" t="s">
        <v>332</v>
      </c>
      <c r="E72" s="4" t="s">
        <v>326</v>
      </c>
      <c r="F72" s="4" t="s">
        <v>22</v>
      </c>
    </row>
    <row r="73" spans="2:6" x14ac:dyDescent="0.35">
      <c r="B73" s="3" t="s">
        <v>227</v>
      </c>
      <c r="C73" s="3" t="s">
        <v>75</v>
      </c>
      <c r="D73" t="s">
        <v>327</v>
      </c>
      <c r="E73" s="171">
        <f>'Budget Output- Monthly'!AD6</f>
        <v>0</v>
      </c>
      <c r="F73" s="171">
        <f>'Budget Output- Monthly'!AE6</f>
        <v>0</v>
      </c>
    </row>
    <row r="74" spans="2:6" x14ac:dyDescent="0.35">
      <c r="B74" s="3" t="s">
        <v>227</v>
      </c>
      <c r="C74" s="3" t="s">
        <v>75</v>
      </c>
      <c r="D74" t="s">
        <v>15</v>
      </c>
      <c r="E74" s="171">
        <f>'Budget Output- Monthly'!AD7+'Budget Output- Monthly'!AD8</f>
        <v>0</v>
      </c>
      <c r="F74" s="171">
        <f>'Budget Output- Monthly'!AE7+'Budget Output- Monthly'!AE8</f>
        <v>0</v>
      </c>
    </row>
    <row r="75" spans="2:6" x14ac:dyDescent="0.35">
      <c r="B75" s="3" t="s">
        <v>227</v>
      </c>
      <c r="C75" s="3" t="s">
        <v>75</v>
      </c>
      <c r="D75" t="s">
        <v>328</v>
      </c>
      <c r="E75" s="171">
        <f>'Budget Output- Monthly'!AD9+'Budget Output- Monthly'!AD10+'Budget Output- Monthly'!AD11</f>
        <v>0</v>
      </c>
      <c r="F75" s="171">
        <f>'Budget Output- Monthly'!AE9+'Budget Output- Monthly'!AE10+'Budget Output- Monthly'!AE11</f>
        <v>0</v>
      </c>
    </row>
    <row r="76" spans="2:6" x14ac:dyDescent="0.35">
      <c r="B76" s="3" t="s">
        <v>227</v>
      </c>
      <c r="C76" s="3" t="s">
        <v>75</v>
      </c>
      <c r="D76" t="s">
        <v>329</v>
      </c>
      <c r="E76" s="171">
        <f>'Budget Output- Monthly'!AD12+'Budget Output- Monthly'!AD13+'Budget Output- Monthly'!AD14</f>
        <v>0</v>
      </c>
      <c r="F76" s="171">
        <f>'Budget Output- Monthly'!AE12+'Budget Output- Monthly'!AE13+'Budget Output- Monthly'!AE14</f>
        <v>0</v>
      </c>
    </row>
    <row r="77" spans="2:6" x14ac:dyDescent="0.35">
      <c r="B77" s="3" t="s">
        <v>227</v>
      </c>
      <c r="C77" s="3" t="s">
        <v>75</v>
      </c>
      <c r="D77" t="s">
        <v>330</v>
      </c>
      <c r="E77" s="171">
        <f>'Budget Output- Monthly'!AD15+'Budget Output- Monthly'!AD16+'Budget Output- Monthly'!AD17</f>
        <v>0</v>
      </c>
      <c r="F77" s="171">
        <f>'Budget Output- Monthly'!AE15+'Budget Output- Monthly'!AE16+'Budget Output- Monthly'!AE17</f>
        <v>0</v>
      </c>
    </row>
    <row r="78" spans="2:6" x14ac:dyDescent="0.35">
      <c r="B78" s="3" t="s">
        <v>227</v>
      </c>
      <c r="C78" s="3" t="s">
        <v>75</v>
      </c>
      <c r="D78" t="s">
        <v>331</v>
      </c>
      <c r="E78" s="171">
        <f>'Budget Output- Monthly'!AD18</f>
        <v>0</v>
      </c>
      <c r="F78" s="171">
        <f>'Budget Output- Monthly'!AE18</f>
        <v>0</v>
      </c>
    </row>
    <row r="79" spans="2:6" x14ac:dyDescent="0.35">
      <c r="B79" s="3" t="s">
        <v>227</v>
      </c>
      <c r="C79" s="3" t="s">
        <v>76</v>
      </c>
      <c r="D79" t="s">
        <v>327</v>
      </c>
      <c r="E79" s="171">
        <f>'Budget Output- Monthly'!AG6</f>
        <v>0</v>
      </c>
      <c r="F79" s="171">
        <f>'Budget Output- Monthly'!AH6</f>
        <v>0</v>
      </c>
    </row>
    <row r="80" spans="2:6" x14ac:dyDescent="0.35">
      <c r="B80" s="3" t="s">
        <v>227</v>
      </c>
      <c r="C80" s="3" t="s">
        <v>76</v>
      </c>
      <c r="D80" t="s">
        <v>15</v>
      </c>
      <c r="E80" s="171">
        <f>'Budget Output- Monthly'!AG7+'Budget Output- Monthly'!AG8</f>
        <v>0</v>
      </c>
      <c r="F80" s="171">
        <f>'Budget Output- Monthly'!AH7+'Budget Output- Monthly'!AH8</f>
        <v>0</v>
      </c>
    </row>
    <row r="81" spans="2:6" x14ac:dyDescent="0.35">
      <c r="B81" s="3" t="s">
        <v>227</v>
      </c>
      <c r="C81" s="3" t="s">
        <v>76</v>
      </c>
      <c r="D81" t="s">
        <v>328</v>
      </c>
      <c r="E81" s="171">
        <f>'Budget Output- Monthly'!AG9+'Budget Output- Monthly'!AG10+'Budget Output- Monthly'!AG11</f>
        <v>0</v>
      </c>
      <c r="F81" s="171">
        <f>'Budget Output- Monthly'!AH9+'Budget Output- Monthly'!AH10+'Budget Output- Monthly'!AH11</f>
        <v>0</v>
      </c>
    </row>
    <row r="82" spans="2:6" x14ac:dyDescent="0.35">
      <c r="B82" s="3" t="s">
        <v>227</v>
      </c>
      <c r="C82" s="3" t="s">
        <v>76</v>
      </c>
      <c r="D82" t="s">
        <v>329</v>
      </c>
      <c r="E82" s="171">
        <f>'Budget Output- Monthly'!AG12+'Budget Output- Monthly'!AG13+'Budget Output- Monthly'!AG14</f>
        <v>0</v>
      </c>
      <c r="F82" s="171">
        <f>'Budget Output- Monthly'!AH12+'Budget Output- Monthly'!AH13+'Budget Output- Monthly'!AH14</f>
        <v>0</v>
      </c>
    </row>
    <row r="83" spans="2:6" x14ac:dyDescent="0.35">
      <c r="B83" s="3" t="s">
        <v>227</v>
      </c>
      <c r="C83" s="3" t="s">
        <v>76</v>
      </c>
      <c r="D83" t="s">
        <v>330</v>
      </c>
      <c r="E83" s="171">
        <f>'Budget Output- Monthly'!AG15+'Budget Output- Monthly'!AG16+'Budget Output- Monthly'!AG17</f>
        <v>0</v>
      </c>
      <c r="F83" s="171">
        <f>'Budget Output- Monthly'!AH15+'Budget Output- Monthly'!AH16+'Budget Output- Monthly'!AH17</f>
        <v>0</v>
      </c>
    </row>
    <row r="84" spans="2:6" x14ac:dyDescent="0.35">
      <c r="B84" s="3" t="s">
        <v>227</v>
      </c>
      <c r="C84" s="3" t="s">
        <v>76</v>
      </c>
      <c r="D84" t="s">
        <v>331</v>
      </c>
      <c r="E84" s="171">
        <f>'Budget Output- Monthly'!AG18</f>
        <v>0</v>
      </c>
      <c r="F84" s="171">
        <f>'Budget Output- Monthly'!AH18</f>
        <v>0</v>
      </c>
    </row>
    <row r="85" spans="2:6" x14ac:dyDescent="0.35">
      <c r="B85" s="3" t="s">
        <v>227</v>
      </c>
      <c r="C85" s="3" t="s">
        <v>77</v>
      </c>
      <c r="D85" t="s">
        <v>327</v>
      </c>
      <c r="E85" s="171">
        <f>'Budget Output- Monthly'!AJ6</f>
        <v>0</v>
      </c>
      <c r="F85" s="171">
        <f>'Budget Output- Monthly'!AK6</f>
        <v>0</v>
      </c>
    </row>
    <row r="86" spans="2:6" x14ac:dyDescent="0.35">
      <c r="B86" s="3" t="s">
        <v>227</v>
      </c>
      <c r="C86" s="3" t="s">
        <v>77</v>
      </c>
      <c r="D86" t="s">
        <v>15</v>
      </c>
      <c r="E86" s="171">
        <f>'Budget Output- Monthly'!AJ7+'Budget Output- Monthly'!AJ8</f>
        <v>0</v>
      </c>
      <c r="F86" s="171">
        <f>'Budget Output- Monthly'!AK7+'Budget Output- Monthly'!AK8</f>
        <v>0</v>
      </c>
    </row>
    <row r="87" spans="2:6" x14ac:dyDescent="0.35">
      <c r="B87" s="3" t="s">
        <v>227</v>
      </c>
      <c r="C87" s="3" t="s">
        <v>77</v>
      </c>
      <c r="D87" t="s">
        <v>328</v>
      </c>
      <c r="E87" s="171">
        <f>'Budget Output- Monthly'!AJ9+'Budget Output- Monthly'!AJ10+'Budget Output- Monthly'!AJ11</f>
        <v>0</v>
      </c>
      <c r="F87" s="171">
        <f>'Budget Output- Monthly'!AK9+'Budget Output- Monthly'!AK10+'Budget Output- Monthly'!AK11</f>
        <v>0</v>
      </c>
    </row>
    <row r="88" spans="2:6" x14ac:dyDescent="0.35">
      <c r="B88" s="3" t="s">
        <v>227</v>
      </c>
      <c r="C88" s="3" t="s">
        <v>77</v>
      </c>
      <c r="D88" t="s">
        <v>329</v>
      </c>
      <c r="E88" s="171">
        <f>'Budget Output- Monthly'!AJ12+'Budget Output- Monthly'!AJ13+'Budget Output- Monthly'!AJ14</f>
        <v>0</v>
      </c>
      <c r="F88" s="171">
        <f>'Budget Output- Monthly'!AK12+'Budget Output- Monthly'!AK13+'Budget Output- Monthly'!AK14</f>
        <v>0</v>
      </c>
    </row>
    <row r="89" spans="2:6" x14ac:dyDescent="0.35">
      <c r="B89" s="3" t="s">
        <v>227</v>
      </c>
      <c r="C89" s="3" t="s">
        <v>77</v>
      </c>
      <c r="D89" t="s">
        <v>330</v>
      </c>
      <c r="E89" s="171">
        <f>'Budget Output- Monthly'!AJ15+'Budget Output- Monthly'!AJ16+'Budget Output- Monthly'!AJ17</f>
        <v>0</v>
      </c>
      <c r="F89" s="171">
        <f>'Budget Output- Monthly'!AK15+'Budget Output- Monthly'!AK16+'Budget Output- Monthly'!AK17</f>
        <v>0</v>
      </c>
    </row>
    <row r="90" spans="2:6" x14ac:dyDescent="0.35">
      <c r="B90" s="3" t="s">
        <v>227</v>
      </c>
      <c r="C90" s="3" t="s">
        <v>77</v>
      </c>
      <c r="D90" t="s">
        <v>331</v>
      </c>
      <c r="E90" s="171">
        <f>'Budget Output- Monthly'!AJ18</f>
        <v>0</v>
      </c>
      <c r="F90" s="171">
        <f>'Budget Output- Monthly'!AK18</f>
        <v>0</v>
      </c>
    </row>
    <row r="92" spans="2:6" x14ac:dyDescent="0.35">
      <c r="B92" s="256" t="s">
        <v>317</v>
      </c>
      <c r="C92" s="6" t="s">
        <v>222</v>
      </c>
      <c r="D92" s="4" t="s">
        <v>332</v>
      </c>
      <c r="E92" s="4" t="s">
        <v>339</v>
      </c>
      <c r="F92" s="4" t="s">
        <v>302</v>
      </c>
    </row>
    <row r="93" spans="2:6" x14ac:dyDescent="0.35">
      <c r="B93" s="3" t="s">
        <v>224</v>
      </c>
      <c r="C93" s="3" t="s">
        <v>67</v>
      </c>
      <c r="D93" t="s">
        <v>327</v>
      </c>
      <c r="E93" s="67">
        <f>'Budget Output- Monthly'!C21</f>
        <v>0</v>
      </c>
      <c r="F93" s="67">
        <f>'Budget Output- Monthly'!D21</f>
        <v>0</v>
      </c>
    </row>
    <row r="94" spans="2:6" x14ac:dyDescent="0.35">
      <c r="B94" s="3" t="s">
        <v>224</v>
      </c>
      <c r="C94" s="3" t="s">
        <v>67</v>
      </c>
      <c r="D94" t="s">
        <v>15</v>
      </c>
      <c r="E94" s="67">
        <f>'Budget Output- Monthly'!C22+'Budget Output- Monthly'!C23</f>
        <v>0</v>
      </c>
      <c r="F94" s="67">
        <f>'Budget Output- Monthly'!D22+'Budget Output- Monthly'!D23</f>
        <v>0</v>
      </c>
    </row>
    <row r="95" spans="2:6" x14ac:dyDescent="0.35">
      <c r="B95" s="3" t="s">
        <v>224</v>
      </c>
      <c r="C95" s="3" t="s">
        <v>67</v>
      </c>
      <c r="D95" t="s">
        <v>328</v>
      </c>
      <c r="E95" s="67">
        <f>'Budget Output- Monthly'!C24+'Budget Output- Monthly'!C25+'Budget Output- Monthly'!C26</f>
        <v>0</v>
      </c>
      <c r="F95" s="67">
        <f>'Budget Output- Monthly'!D24+'Budget Output- Monthly'!D25+'Budget Output- Monthly'!D26</f>
        <v>0</v>
      </c>
    </row>
    <row r="96" spans="2:6" x14ac:dyDescent="0.35">
      <c r="B96" s="3" t="s">
        <v>224</v>
      </c>
      <c r="C96" s="3" t="s">
        <v>67</v>
      </c>
      <c r="D96" t="s">
        <v>329</v>
      </c>
      <c r="E96" s="67">
        <f>'Budget Output- Monthly'!C27+'Budget Output- Monthly'!C28+'Budget Output- Monthly'!C29</f>
        <v>0</v>
      </c>
      <c r="F96" s="67">
        <f>'Budget Output- Monthly'!D27+'Budget Output- Monthly'!D28+'Budget Output- Monthly'!D29</f>
        <v>0</v>
      </c>
    </row>
    <row r="97" spans="2:6" x14ac:dyDescent="0.35">
      <c r="B97" s="3" t="s">
        <v>224</v>
      </c>
      <c r="C97" s="3" t="s">
        <v>67</v>
      </c>
      <c r="D97" t="s">
        <v>330</v>
      </c>
      <c r="E97" s="67">
        <f>'Budget Output- Monthly'!C30+'Budget Output- Monthly'!C31+'Budget Output- Monthly'!C32</f>
        <v>0</v>
      </c>
      <c r="F97" s="67">
        <f>'Budget Output- Monthly'!D30+'Budget Output- Monthly'!D31+'Budget Output- Monthly'!D32</f>
        <v>0</v>
      </c>
    </row>
    <row r="98" spans="2:6" x14ac:dyDescent="0.35">
      <c r="B98" s="3" t="s">
        <v>224</v>
      </c>
      <c r="C98" s="3" t="s">
        <v>67</v>
      </c>
      <c r="D98" t="s">
        <v>331</v>
      </c>
      <c r="E98" s="67">
        <f>'Budget Output- Monthly'!C33</f>
        <v>0</v>
      </c>
      <c r="F98" s="67">
        <f>'Budget Output- Monthly'!D33</f>
        <v>0</v>
      </c>
    </row>
    <row r="99" spans="2:6" x14ac:dyDescent="0.35">
      <c r="B99" s="3" t="s">
        <v>224</v>
      </c>
      <c r="C99" s="3" t="s">
        <v>68</v>
      </c>
      <c r="D99" t="s">
        <v>327</v>
      </c>
      <c r="E99" s="67">
        <f>'Budget Output- Monthly'!F21</f>
        <v>0</v>
      </c>
      <c r="F99" s="67">
        <f>'Budget Output- Monthly'!G21</f>
        <v>0</v>
      </c>
    </row>
    <row r="100" spans="2:6" x14ac:dyDescent="0.35">
      <c r="B100" s="3" t="s">
        <v>224</v>
      </c>
      <c r="C100" s="3" t="s">
        <v>68</v>
      </c>
      <c r="D100" t="s">
        <v>15</v>
      </c>
      <c r="E100" s="67">
        <f>'Budget Output- Monthly'!F22+'Budget Output- Monthly'!F23</f>
        <v>0</v>
      </c>
      <c r="F100" s="67">
        <f>'Budget Output- Monthly'!G22+'Budget Output- Monthly'!G23</f>
        <v>0</v>
      </c>
    </row>
    <row r="101" spans="2:6" x14ac:dyDescent="0.35">
      <c r="B101" s="3" t="s">
        <v>224</v>
      </c>
      <c r="C101" s="3" t="s">
        <v>68</v>
      </c>
      <c r="D101" t="s">
        <v>328</v>
      </c>
      <c r="E101" s="67">
        <f>'Budget Output- Monthly'!F24+'Budget Output- Monthly'!F25+'Budget Output- Monthly'!F26</f>
        <v>0</v>
      </c>
      <c r="F101" s="67">
        <f>'Budget Output- Monthly'!G24+'Budget Output- Monthly'!G25+'Budget Output- Monthly'!G26</f>
        <v>0</v>
      </c>
    </row>
    <row r="102" spans="2:6" x14ac:dyDescent="0.35">
      <c r="B102" s="3" t="s">
        <v>224</v>
      </c>
      <c r="C102" s="3" t="s">
        <v>68</v>
      </c>
      <c r="D102" t="s">
        <v>329</v>
      </c>
      <c r="E102" s="67">
        <f>'Budget Output- Monthly'!F27+'Budget Output- Monthly'!F28+'Budget Output- Monthly'!F29</f>
        <v>0</v>
      </c>
      <c r="F102" s="67">
        <f>'Budget Output- Monthly'!G27+'Budget Output- Monthly'!G28+'Budget Output- Monthly'!G29</f>
        <v>0</v>
      </c>
    </row>
    <row r="103" spans="2:6" x14ac:dyDescent="0.35">
      <c r="B103" s="3" t="s">
        <v>224</v>
      </c>
      <c r="C103" s="3" t="s">
        <v>68</v>
      </c>
      <c r="D103" t="s">
        <v>330</v>
      </c>
      <c r="E103" s="67">
        <f>'Budget Output- Monthly'!F30+'Budget Output- Monthly'!F31+'Budget Output- Monthly'!F32</f>
        <v>0</v>
      </c>
      <c r="F103" s="67">
        <f>'Budget Output- Monthly'!G30+'Budget Output- Monthly'!G31+'Budget Output- Monthly'!G32</f>
        <v>0</v>
      </c>
    </row>
    <row r="104" spans="2:6" x14ac:dyDescent="0.35">
      <c r="B104" s="3" t="s">
        <v>224</v>
      </c>
      <c r="C104" s="3" t="s">
        <v>68</v>
      </c>
      <c r="D104" t="s">
        <v>331</v>
      </c>
      <c r="E104" s="67">
        <f>'Budget Output- Monthly'!F33</f>
        <v>0</v>
      </c>
      <c r="F104" s="67">
        <f>'Budget Output- Monthly'!G33</f>
        <v>0</v>
      </c>
    </row>
    <row r="105" spans="2:6" x14ac:dyDescent="0.35">
      <c r="B105" s="3" t="s">
        <v>224</v>
      </c>
      <c r="C105" s="3" t="s">
        <v>69</v>
      </c>
      <c r="D105" t="s">
        <v>327</v>
      </c>
      <c r="E105" s="67">
        <f>'Budget Output- Monthly'!I21</f>
        <v>0</v>
      </c>
      <c r="F105" s="67">
        <f>'Budget Output- Monthly'!J21</f>
        <v>0</v>
      </c>
    </row>
    <row r="106" spans="2:6" x14ac:dyDescent="0.35">
      <c r="B106" s="3" t="s">
        <v>224</v>
      </c>
      <c r="C106" s="3" t="s">
        <v>69</v>
      </c>
      <c r="D106" t="s">
        <v>15</v>
      </c>
      <c r="E106" s="67">
        <f>'Budget Output- Monthly'!I22+'Budget Output- Monthly'!I23</f>
        <v>0</v>
      </c>
      <c r="F106" s="67">
        <f>'Budget Output- Monthly'!J22+'Budget Output- Monthly'!J23</f>
        <v>0</v>
      </c>
    </row>
    <row r="107" spans="2:6" x14ac:dyDescent="0.35">
      <c r="B107" s="3" t="s">
        <v>224</v>
      </c>
      <c r="C107" s="3" t="s">
        <v>69</v>
      </c>
      <c r="D107" t="s">
        <v>328</v>
      </c>
      <c r="E107" s="67">
        <f>'Budget Output- Monthly'!I24+'Budget Output- Monthly'!I25+'Budget Output- Monthly'!I26</f>
        <v>0</v>
      </c>
      <c r="F107" s="67">
        <f>'Budget Output- Monthly'!J24+'Budget Output- Monthly'!J25+'Budget Output- Monthly'!J26</f>
        <v>0</v>
      </c>
    </row>
    <row r="108" spans="2:6" x14ac:dyDescent="0.35">
      <c r="B108" s="3" t="s">
        <v>224</v>
      </c>
      <c r="C108" s="3" t="s">
        <v>69</v>
      </c>
      <c r="D108" t="s">
        <v>329</v>
      </c>
      <c r="E108" s="67">
        <f>'Budget Output- Monthly'!I27+'Budget Output- Monthly'!I28+'Budget Output- Monthly'!I29</f>
        <v>0</v>
      </c>
      <c r="F108" s="67">
        <f>'Budget Output- Monthly'!J27+'Budget Output- Monthly'!J28+'Budget Output- Monthly'!J29</f>
        <v>0</v>
      </c>
    </row>
    <row r="109" spans="2:6" x14ac:dyDescent="0.35">
      <c r="B109" s="3" t="s">
        <v>224</v>
      </c>
      <c r="C109" s="3" t="s">
        <v>69</v>
      </c>
      <c r="D109" t="s">
        <v>330</v>
      </c>
      <c r="E109" s="67">
        <f>'Budget Output- Monthly'!I30+'Budget Output- Monthly'!I31+'Budget Output- Monthly'!I32</f>
        <v>0</v>
      </c>
      <c r="F109" s="67">
        <f>'Budget Output- Monthly'!J30+'Budget Output- Monthly'!J31+'Budget Output- Monthly'!J32</f>
        <v>0</v>
      </c>
    </row>
    <row r="110" spans="2:6" x14ac:dyDescent="0.35">
      <c r="B110" s="3" t="s">
        <v>224</v>
      </c>
      <c r="C110" s="3" t="s">
        <v>69</v>
      </c>
      <c r="D110" t="s">
        <v>331</v>
      </c>
      <c r="E110" s="67">
        <f>'Budget Output- Monthly'!I33</f>
        <v>0</v>
      </c>
      <c r="F110" s="67">
        <f>'Budget Output- Monthly'!J33</f>
        <v>0</v>
      </c>
    </row>
    <row r="112" spans="2:6" x14ac:dyDescent="0.35">
      <c r="B112" s="256" t="s">
        <v>317</v>
      </c>
      <c r="C112" s="6" t="s">
        <v>222</v>
      </c>
      <c r="D112" s="4" t="s">
        <v>332</v>
      </c>
      <c r="E112" s="4" t="s">
        <v>339</v>
      </c>
      <c r="F112" s="4" t="s">
        <v>302</v>
      </c>
    </row>
    <row r="113" spans="2:6" x14ac:dyDescent="0.35">
      <c r="B113" s="3" t="s">
        <v>225</v>
      </c>
      <c r="C113" s="3" t="s">
        <v>70</v>
      </c>
      <c r="D113" t="s">
        <v>327</v>
      </c>
      <c r="E113" s="67">
        <f>'Budget Output- Monthly'!L21</f>
        <v>0</v>
      </c>
      <c r="F113" s="67">
        <f>'Budget Output- Monthly'!M21</f>
        <v>0</v>
      </c>
    </row>
    <row r="114" spans="2:6" x14ac:dyDescent="0.35">
      <c r="B114" s="3" t="s">
        <v>225</v>
      </c>
      <c r="C114" s="3" t="s">
        <v>70</v>
      </c>
      <c r="D114" t="s">
        <v>15</v>
      </c>
      <c r="E114" s="67">
        <f>'Budget Output- Monthly'!L22+'Budget Output- Monthly'!L23</f>
        <v>0</v>
      </c>
      <c r="F114" s="67">
        <f>'Budget Output- Monthly'!M22+'Budget Output- Monthly'!M23</f>
        <v>0</v>
      </c>
    </row>
    <row r="115" spans="2:6" x14ac:dyDescent="0.35">
      <c r="B115" s="3" t="s">
        <v>225</v>
      </c>
      <c r="C115" s="3" t="s">
        <v>70</v>
      </c>
      <c r="D115" t="s">
        <v>328</v>
      </c>
      <c r="E115" s="67">
        <f>'Budget Output- Monthly'!L24+'Budget Output- Monthly'!L25+'Budget Output- Monthly'!L26</f>
        <v>0</v>
      </c>
      <c r="F115" s="67">
        <f>'Budget Output- Monthly'!M24+'Budget Output- Monthly'!M25+'Budget Output- Monthly'!M26</f>
        <v>0</v>
      </c>
    </row>
    <row r="116" spans="2:6" x14ac:dyDescent="0.35">
      <c r="B116" s="3" t="s">
        <v>225</v>
      </c>
      <c r="C116" s="3" t="s">
        <v>70</v>
      </c>
      <c r="D116" t="s">
        <v>329</v>
      </c>
      <c r="E116" s="67">
        <f>'Budget Output- Monthly'!L27+'Budget Output- Monthly'!L28+'Budget Output- Monthly'!L29</f>
        <v>0</v>
      </c>
      <c r="F116" s="67">
        <f>'Budget Output- Monthly'!M27+'Budget Output- Monthly'!M28+'Budget Output- Monthly'!M29</f>
        <v>0</v>
      </c>
    </row>
    <row r="117" spans="2:6" x14ac:dyDescent="0.35">
      <c r="B117" s="3" t="s">
        <v>225</v>
      </c>
      <c r="C117" s="3" t="s">
        <v>70</v>
      </c>
      <c r="D117" t="s">
        <v>330</v>
      </c>
      <c r="E117" s="67">
        <f>'Budget Output- Monthly'!L30+'Budget Output- Monthly'!L31+'Budget Output- Monthly'!L32</f>
        <v>0</v>
      </c>
      <c r="F117" s="67">
        <f>'Budget Output- Monthly'!M30+'Budget Output- Monthly'!M31+'Budget Output- Monthly'!M32</f>
        <v>0</v>
      </c>
    </row>
    <row r="118" spans="2:6" x14ac:dyDescent="0.35">
      <c r="B118" s="3" t="s">
        <v>225</v>
      </c>
      <c r="C118" s="3" t="s">
        <v>70</v>
      </c>
      <c r="D118" t="s">
        <v>331</v>
      </c>
      <c r="E118" s="67">
        <f>'Budget Output- Monthly'!L33</f>
        <v>0</v>
      </c>
      <c r="F118" s="67">
        <f>'Budget Output- Monthly'!M33</f>
        <v>0</v>
      </c>
    </row>
    <row r="119" spans="2:6" x14ac:dyDescent="0.35">
      <c r="B119" s="3" t="s">
        <v>225</v>
      </c>
      <c r="C119" s="3" t="s">
        <v>5</v>
      </c>
      <c r="D119" t="s">
        <v>327</v>
      </c>
      <c r="E119" s="67">
        <f>'Budget Output- Monthly'!O21</f>
        <v>0</v>
      </c>
      <c r="F119" s="67">
        <f>'Budget Output- Monthly'!P21</f>
        <v>0</v>
      </c>
    </row>
    <row r="120" spans="2:6" x14ac:dyDescent="0.35">
      <c r="B120" s="3" t="s">
        <v>225</v>
      </c>
      <c r="C120" s="3" t="s">
        <v>5</v>
      </c>
      <c r="D120" t="s">
        <v>15</v>
      </c>
      <c r="E120" s="67">
        <f>'Budget Output- Monthly'!O22+'Budget Output- Monthly'!O23</f>
        <v>0</v>
      </c>
      <c r="F120" s="67">
        <f>'Budget Output- Monthly'!P22+'Budget Output- Monthly'!P23</f>
        <v>0</v>
      </c>
    </row>
    <row r="121" spans="2:6" x14ac:dyDescent="0.35">
      <c r="B121" s="3" t="s">
        <v>225</v>
      </c>
      <c r="C121" s="3" t="s">
        <v>5</v>
      </c>
      <c r="D121" t="s">
        <v>328</v>
      </c>
      <c r="E121" s="67">
        <f>'Budget Output- Monthly'!O24+'Budget Output- Monthly'!O25+'Budget Output- Monthly'!O26</f>
        <v>0</v>
      </c>
      <c r="F121" s="67">
        <f>'Budget Output- Monthly'!P24+'Budget Output- Monthly'!P25+'Budget Output- Monthly'!P26</f>
        <v>0</v>
      </c>
    </row>
    <row r="122" spans="2:6" x14ac:dyDescent="0.35">
      <c r="B122" s="3" t="s">
        <v>225</v>
      </c>
      <c r="C122" s="3" t="s">
        <v>5</v>
      </c>
      <c r="D122" t="s">
        <v>329</v>
      </c>
      <c r="E122" s="67">
        <f>'Budget Output- Monthly'!O27+'Budget Output- Monthly'!O28+'Budget Output- Monthly'!O29</f>
        <v>0</v>
      </c>
      <c r="F122" s="67">
        <f>'Budget Output- Monthly'!P27+'Budget Output- Monthly'!P28+'Budget Output- Monthly'!P29</f>
        <v>0</v>
      </c>
    </row>
    <row r="123" spans="2:6" x14ac:dyDescent="0.35">
      <c r="B123" s="3" t="s">
        <v>225</v>
      </c>
      <c r="C123" s="3" t="s">
        <v>5</v>
      </c>
      <c r="D123" t="s">
        <v>330</v>
      </c>
      <c r="E123" s="67">
        <f>'Budget Output- Monthly'!O30+'Budget Output- Monthly'!O31+'Budget Output- Monthly'!O32</f>
        <v>0</v>
      </c>
      <c r="F123" s="67">
        <f>'Budget Output- Monthly'!P30+'Budget Output- Monthly'!P31+'Budget Output- Monthly'!P32</f>
        <v>0</v>
      </c>
    </row>
    <row r="124" spans="2:6" x14ac:dyDescent="0.35">
      <c r="B124" s="3" t="s">
        <v>225</v>
      </c>
      <c r="C124" s="3" t="s">
        <v>5</v>
      </c>
      <c r="D124" t="s">
        <v>331</v>
      </c>
      <c r="E124" s="67">
        <f>'Budget Output- Monthly'!O33</f>
        <v>0</v>
      </c>
      <c r="F124" s="67">
        <f>'Budget Output- Monthly'!P33</f>
        <v>0</v>
      </c>
    </row>
    <row r="125" spans="2:6" x14ac:dyDescent="0.35">
      <c r="B125" s="3" t="s">
        <v>225</v>
      </c>
      <c r="C125" s="3" t="s">
        <v>71</v>
      </c>
      <c r="D125" t="s">
        <v>327</v>
      </c>
      <c r="E125" s="67">
        <f>'Budget Output- Monthly'!R21</f>
        <v>0</v>
      </c>
      <c r="F125" s="67">
        <f>'Budget Output- Monthly'!S21</f>
        <v>0</v>
      </c>
    </row>
    <row r="126" spans="2:6" x14ac:dyDescent="0.35">
      <c r="B126" s="3" t="s">
        <v>225</v>
      </c>
      <c r="C126" s="3" t="s">
        <v>71</v>
      </c>
      <c r="D126" t="s">
        <v>15</v>
      </c>
      <c r="E126" s="67">
        <f>'Budget Output- Monthly'!R22+'Budget Output- Monthly'!R23</f>
        <v>0</v>
      </c>
      <c r="F126" s="67">
        <f>'Budget Output- Monthly'!S22+'Budget Output- Monthly'!S23</f>
        <v>0</v>
      </c>
    </row>
    <row r="127" spans="2:6" x14ac:dyDescent="0.35">
      <c r="B127" s="3" t="s">
        <v>225</v>
      </c>
      <c r="C127" s="3" t="s">
        <v>71</v>
      </c>
      <c r="D127" t="s">
        <v>328</v>
      </c>
      <c r="E127" s="67">
        <f>'Budget Output- Monthly'!R24+'Budget Output- Monthly'!R25+'Budget Output- Monthly'!R26</f>
        <v>0</v>
      </c>
      <c r="F127" s="67">
        <f>'Budget Output- Monthly'!S24+'Budget Output- Monthly'!S25+'Budget Output- Monthly'!S26</f>
        <v>0</v>
      </c>
    </row>
    <row r="128" spans="2:6" x14ac:dyDescent="0.35">
      <c r="B128" s="3" t="s">
        <v>225</v>
      </c>
      <c r="C128" s="3" t="s">
        <v>71</v>
      </c>
      <c r="D128" t="s">
        <v>329</v>
      </c>
      <c r="E128" s="67">
        <f>'Budget Output- Monthly'!R27+'Budget Output- Monthly'!R28+'Budget Output- Monthly'!R29</f>
        <v>0</v>
      </c>
      <c r="F128" s="67">
        <f>'Budget Output- Monthly'!S27+'Budget Output- Monthly'!S28+'Budget Output- Monthly'!S29</f>
        <v>0</v>
      </c>
    </row>
    <row r="129" spans="2:6" x14ac:dyDescent="0.35">
      <c r="B129" s="3" t="s">
        <v>225</v>
      </c>
      <c r="C129" s="3" t="s">
        <v>71</v>
      </c>
      <c r="D129" t="s">
        <v>330</v>
      </c>
      <c r="E129" s="67">
        <f>'Budget Output- Monthly'!R30+'Budget Output- Monthly'!R31+'Budget Output- Monthly'!R32</f>
        <v>0</v>
      </c>
      <c r="F129" s="67">
        <f>'Budget Output- Monthly'!S30+'Budget Output- Monthly'!S31+'Budget Output- Monthly'!S32</f>
        <v>0</v>
      </c>
    </row>
    <row r="130" spans="2:6" x14ac:dyDescent="0.35">
      <c r="B130" s="3" t="s">
        <v>225</v>
      </c>
      <c r="C130" s="3" t="s">
        <v>71</v>
      </c>
      <c r="D130" t="s">
        <v>331</v>
      </c>
      <c r="E130" s="67">
        <f>'Budget Output- Monthly'!R33</f>
        <v>0</v>
      </c>
      <c r="F130" s="67">
        <f>'Budget Output- Monthly'!S33</f>
        <v>0</v>
      </c>
    </row>
    <row r="132" spans="2:6" x14ac:dyDescent="0.35">
      <c r="B132" s="256" t="s">
        <v>317</v>
      </c>
      <c r="C132" s="6" t="s">
        <v>222</v>
      </c>
      <c r="D132" s="4" t="s">
        <v>332</v>
      </c>
      <c r="E132" s="4" t="s">
        <v>339</v>
      </c>
      <c r="F132" s="4" t="s">
        <v>302</v>
      </c>
    </row>
    <row r="133" spans="2:6" x14ac:dyDescent="0.35">
      <c r="B133" s="3" t="s">
        <v>226</v>
      </c>
      <c r="C133" s="3" t="s">
        <v>72</v>
      </c>
      <c r="D133" t="s">
        <v>327</v>
      </c>
      <c r="E133" s="67">
        <f>'Budget Output- Monthly'!U21</f>
        <v>0</v>
      </c>
      <c r="F133" s="67">
        <f>'Budget Output- Monthly'!V21</f>
        <v>0</v>
      </c>
    </row>
    <row r="134" spans="2:6" x14ac:dyDescent="0.35">
      <c r="B134" s="3" t="s">
        <v>226</v>
      </c>
      <c r="C134" s="3" t="s">
        <v>72</v>
      </c>
      <c r="D134" t="s">
        <v>15</v>
      </c>
      <c r="E134" s="67">
        <f>'Budget Output- Monthly'!U22+'Budget Output- Monthly'!U23</f>
        <v>0</v>
      </c>
      <c r="F134" s="67">
        <f>'Budget Output- Monthly'!V22+'Budget Output- Monthly'!V23</f>
        <v>0</v>
      </c>
    </row>
    <row r="135" spans="2:6" x14ac:dyDescent="0.35">
      <c r="B135" s="3" t="s">
        <v>226</v>
      </c>
      <c r="C135" s="3" t="s">
        <v>72</v>
      </c>
      <c r="D135" t="s">
        <v>328</v>
      </c>
      <c r="E135" s="67">
        <f>'Budget Output- Monthly'!U24+'Budget Output- Monthly'!U25+'Budget Output- Monthly'!U26</f>
        <v>0</v>
      </c>
      <c r="F135" s="67">
        <f>'Budget Output- Monthly'!V24+'Budget Output- Monthly'!V25+'Budget Output- Monthly'!V26</f>
        <v>0</v>
      </c>
    </row>
    <row r="136" spans="2:6" x14ac:dyDescent="0.35">
      <c r="B136" s="3" t="s">
        <v>226</v>
      </c>
      <c r="C136" s="3" t="s">
        <v>72</v>
      </c>
      <c r="D136" t="s">
        <v>329</v>
      </c>
      <c r="E136" s="67">
        <f>'Budget Output- Monthly'!U27+'Budget Output- Monthly'!U28+'Budget Output- Monthly'!U29</f>
        <v>0</v>
      </c>
      <c r="F136" s="67">
        <f>'Budget Output- Monthly'!V27+'Budget Output- Monthly'!V28+'Budget Output- Monthly'!V29</f>
        <v>0</v>
      </c>
    </row>
    <row r="137" spans="2:6" x14ac:dyDescent="0.35">
      <c r="B137" s="3" t="s">
        <v>226</v>
      </c>
      <c r="C137" s="3" t="s">
        <v>72</v>
      </c>
      <c r="D137" t="s">
        <v>330</v>
      </c>
      <c r="E137" s="67">
        <f>'Budget Output- Monthly'!U30+'Budget Output- Monthly'!U31+'Budget Output- Monthly'!U32</f>
        <v>0</v>
      </c>
      <c r="F137" s="67">
        <f>'Budget Output- Monthly'!V30+'Budget Output- Monthly'!V31+'Budget Output- Monthly'!V32</f>
        <v>0</v>
      </c>
    </row>
    <row r="138" spans="2:6" x14ac:dyDescent="0.35">
      <c r="B138" s="3" t="s">
        <v>226</v>
      </c>
      <c r="C138" s="3" t="s">
        <v>72</v>
      </c>
      <c r="D138" t="s">
        <v>331</v>
      </c>
      <c r="E138" s="67">
        <f>'Budget Output- Monthly'!U33</f>
        <v>0</v>
      </c>
      <c r="F138" s="67">
        <f>'Budget Output- Monthly'!V33</f>
        <v>0</v>
      </c>
    </row>
    <row r="139" spans="2:6" x14ac:dyDescent="0.35">
      <c r="B139" s="3" t="s">
        <v>226</v>
      </c>
      <c r="C139" s="3" t="s">
        <v>73</v>
      </c>
      <c r="D139" t="s">
        <v>327</v>
      </c>
      <c r="E139" s="67">
        <f>'Budget Output- Monthly'!X21</f>
        <v>0</v>
      </c>
      <c r="F139" s="67">
        <f>'Budget Output- Monthly'!Y21</f>
        <v>0</v>
      </c>
    </row>
    <row r="140" spans="2:6" x14ac:dyDescent="0.35">
      <c r="B140" s="3" t="s">
        <v>226</v>
      </c>
      <c r="C140" s="3" t="s">
        <v>73</v>
      </c>
      <c r="D140" t="s">
        <v>15</v>
      </c>
      <c r="E140" s="67">
        <f>'Budget Output- Monthly'!X22+'Budget Output- Monthly'!X23</f>
        <v>0</v>
      </c>
      <c r="F140" s="67">
        <f>'Budget Output- Monthly'!Y22+'Budget Output- Monthly'!Y23</f>
        <v>0</v>
      </c>
    </row>
    <row r="141" spans="2:6" x14ac:dyDescent="0.35">
      <c r="B141" s="3" t="s">
        <v>226</v>
      </c>
      <c r="C141" s="3" t="s">
        <v>73</v>
      </c>
      <c r="D141" t="s">
        <v>328</v>
      </c>
      <c r="E141" s="67">
        <f>'Budget Output- Monthly'!X24+'Budget Output- Monthly'!X25+'Budget Output- Monthly'!X26</f>
        <v>0</v>
      </c>
      <c r="F141" s="67">
        <f>'Budget Output- Monthly'!Y24+'Budget Output- Monthly'!Y25+'Budget Output- Monthly'!Y26</f>
        <v>0</v>
      </c>
    </row>
    <row r="142" spans="2:6" x14ac:dyDescent="0.35">
      <c r="B142" s="3" t="s">
        <v>226</v>
      </c>
      <c r="C142" s="3" t="s">
        <v>73</v>
      </c>
      <c r="D142" t="s">
        <v>329</v>
      </c>
      <c r="E142" s="67">
        <f>'Budget Output- Monthly'!X27+'Budget Output- Monthly'!X28+'Budget Output- Monthly'!X29</f>
        <v>0</v>
      </c>
      <c r="F142" s="67">
        <f>'Budget Output- Monthly'!Y27+'Budget Output- Monthly'!Y28+'Budget Output- Monthly'!Y29</f>
        <v>0</v>
      </c>
    </row>
    <row r="143" spans="2:6" x14ac:dyDescent="0.35">
      <c r="B143" s="3" t="s">
        <v>226</v>
      </c>
      <c r="C143" s="3" t="s">
        <v>73</v>
      </c>
      <c r="D143" t="s">
        <v>330</v>
      </c>
      <c r="E143" s="67">
        <f>'Budget Output- Monthly'!X30+'Budget Output- Monthly'!X31+'Budget Output- Monthly'!X32</f>
        <v>0</v>
      </c>
      <c r="F143" s="67">
        <f>'Budget Output- Monthly'!Y30+'Budget Output- Monthly'!Y31+'Budget Output- Monthly'!Y32</f>
        <v>0</v>
      </c>
    </row>
    <row r="144" spans="2:6" x14ac:dyDescent="0.35">
      <c r="B144" s="3" t="s">
        <v>226</v>
      </c>
      <c r="C144" s="3" t="s">
        <v>73</v>
      </c>
      <c r="D144" t="s">
        <v>331</v>
      </c>
      <c r="E144" s="67">
        <f>'Budget Output- Monthly'!X33</f>
        <v>0</v>
      </c>
      <c r="F144" s="67">
        <f>'Budget Output- Monthly'!Y33</f>
        <v>0</v>
      </c>
    </row>
    <row r="145" spans="2:6" x14ac:dyDescent="0.35">
      <c r="B145" s="3" t="s">
        <v>226</v>
      </c>
      <c r="C145" s="3" t="s">
        <v>74</v>
      </c>
      <c r="D145" t="s">
        <v>327</v>
      </c>
      <c r="E145" s="67">
        <f>'Budget Output- Monthly'!AA21</f>
        <v>0</v>
      </c>
      <c r="F145" s="67">
        <f>'Budget Output- Monthly'!AB21</f>
        <v>0</v>
      </c>
    </row>
    <row r="146" spans="2:6" x14ac:dyDescent="0.35">
      <c r="B146" s="3" t="s">
        <v>226</v>
      </c>
      <c r="C146" s="3" t="s">
        <v>74</v>
      </c>
      <c r="D146" t="s">
        <v>15</v>
      </c>
      <c r="E146" s="67">
        <f>'Budget Output- Monthly'!AA22+'Budget Output- Monthly'!AA23</f>
        <v>0</v>
      </c>
      <c r="F146" s="67">
        <f>'Budget Output- Monthly'!AB22+'Budget Output- Monthly'!AB23</f>
        <v>0</v>
      </c>
    </row>
    <row r="147" spans="2:6" x14ac:dyDescent="0.35">
      <c r="B147" s="3" t="s">
        <v>226</v>
      </c>
      <c r="C147" s="3" t="s">
        <v>74</v>
      </c>
      <c r="D147" t="s">
        <v>328</v>
      </c>
      <c r="E147" s="67">
        <f>'Budget Output- Monthly'!AA24+'Budget Output- Monthly'!AA25+'Budget Output- Monthly'!AA26</f>
        <v>0</v>
      </c>
      <c r="F147" s="67">
        <f>'Budget Output- Monthly'!AB24+'Budget Output- Monthly'!AB25+'Budget Output- Monthly'!AB26</f>
        <v>0</v>
      </c>
    </row>
    <row r="148" spans="2:6" x14ac:dyDescent="0.35">
      <c r="B148" s="3" t="s">
        <v>226</v>
      </c>
      <c r="C148" s="3" t="s">
        <v>74</v>
      </c>
      <c r="D148" t="s">
        <v>329</v>
      </c>
      <c r="E148" s="67">
        <f>'Budget Output- Monthly'!AA27+'Budget Output- Monthly'!AA28+'Budget Output- Monthly'!AA29</f>
        <v>0</v>
      </c>
      <c r="F148" s="67">
        <f>'Budget Output- Monthly'!AB27+'Budget Output- Monthly'!AB28+'Budget Output- Monthly'!AB29</f>
        <v>0</v>
      </c>
    </row>
    <row r="149" spans="2:6" x14ac:dyDescent="0.35">
      <c r="B149" s="3" t="s">
        <v>226</v>
      </c>
      <c r="C149" s="3" t="s">
        <v>74</v>
      </c>
      <c r="D149" t="s">
        <v>330</v>
      </c>
      <c r="E149" s="67">
        <f>'Budget Output- Monthly'!AA30+'Budget Output- Monthly'!AA31+'Budget Output- Monthly'!AA32</f>
        <v>0</v>
      </c>
      <c r="F149" s="67">
        <f>'Budget Output- Monthly'!AB30+'Budget Output- Monthly'!AB31+'Budget Output- Monthly'!AB32</f>
        <v>0</v>
      </c>
    </row>
    <row r="150" spans="2:6" x14ac:dyDescent="0.35">
      <c r="B150" s="3" t="s">
        <v>226</v>
      </c>
      <c r="C150" s="3" t="s">
        <v>74</v>
      </c>
      <c r="D150" t="s">
        <v>331</v>
      </c>
      <c r="E150" s="67">
        <f>'Budget Output- Monthly'!AA33</f>
        <v>0</v>
      </c>
      <c r="F150" s="67">
        <f>'Budget Output- Monthly'!AB33</f>
        <v>0</v>
      </c>
    </row>
    <row r="152" spans="2:6" x14ac:dyDescent="0.35">
      <c r="B152" s="256" t="s">
        <v>317</v>
      </c>
      <c r="C152" s="6" t="s">
        <v>222</v>
      </c>
      <c r="D152" s="4" t="s">
        <v>332</v>
      </c>
      <c r="E152" s="4" t="s">
        <v>339</v>
      </c>
      <c r="F152" s="4" t="s">
        <v>302</v>
      </c>
    </row>
    <row r="153" spans="2:6" x14ac:dyDescent="0.35">
      <c r="B153" s="3" t="s">
        <v>227</v>
      </c>
      <c r="C153" s="3" t="s">
        <v>75</v>
      </c>
      <c r="D153" t="s">
        <v>327</v>
      </c>
      <c r="E153" s="67">
        <f>'Budget Output- Monthly'!AD21</f>
        <v>0</v>
      </c>
      <c r="F153" s="67">
        <f>'Budget Output- Monthly'!AE21</f>
        <v>0</v>
      </c>
    </row>
    <row r="154" spans="2:6" x14ac:dyDescent="0.35">
      <c r="B154" s="3" t="s">
        <v>227</v>
      </c>
      <c r="C154" s="3" t="s">
        <v>75</v>
      </c>
      <c r="D154" t="s">
        <v>15</v>
      </c>
      <c r="E154" s="67">
        <f>'Budget Output- Monthly'!AD22+'Budget Output- Monthly'!AD23</f>
        <v>0</v>
      </c>
      <c r="F154" s="67">
        <f>'Budget Output- Monthly'!AE22+'Budget Output- Monthly'!AE23</f>
        <v>0</v>
      </c>
    </row>
    <row r="155" spans="2:6" x14ac:dyDescent="0.35">
      <c r="B155" s="3" t="s">
        <v>227</v>
      </c>
      <c r="C155" s="3" t="s">
        <v>75</v>
      </c>
      <c r="D155" t="s">
        <v>328</v>
      </c>
      <c r="E155" s="67">
        <f>'Budget Output- Monthly'!AD24+'Budget Output- Monthly'!AD25+'Budget Output- Monthly'!AD26</f>
        <v>0</v>
      </c>
      <c r="F155" s="67">
        <f>'Budget Output- Monthly'!AE24+'Budget Output- Monthly'!AE25+'Budget Output- Monthly'!AE26</f>
        <v>0</v>
      </c>
    </row>
    <row r="156" spans="2:6" x14ac:dyDescent="0.35">
      <c r="B156" s="3" t="s">
        <v>227</v>
      </c>
      <c r="C156" s="3" t="s">
        <v>75</v>
      </c>
      <c r="D156" t="s">
        <v>329</v>
      </c>
      <c r="E156" s="67">
        <f>'Budget Output- Monthly'!AD27+'Budget Output- Monthly'!AD28+'Budget Output- Monthly'!AD29</f>
        <v>0</v>
      </c>
      <c r="F156" s="67">
        <f>'Budget Output- Monthly'!AE27+'Budget Output- Monthly'!AE28+'Budget Output- Monthly'!AE29</f>
        <v>0</v>
      </c>
    </row>
    <row r="157" spans="2:6" x14ac:dyDescent="0.35">
      <c r="B157" s="3" t="s">
        <v>227</v>
      </c>
      <c r="C157" s="3" t="s">
        <v>75</v>
      </c>
      <c r="D157" t="s">
        <v>330</v>
      </c>
      <c r="E157" s="67">
        <f>'Budget Output- Monthly'!AD30+'Budget Output- Monthly'!AD31+'Budget Output- Monthly'!AD32</f>
        <v>0</v>
      </c>
      <c r="F157" s="67">
        <f>'Budget Output- Monthly'!AE30+'Budget Output- Monthly'!AE31+'Budget Output- Monthly'!AE32</f>
        <v>0</v>
      </c>
    </row>
    <row r="158" spans="2:6" x14ac:dyDescent="0.35">
      <c r="B158" s="3" t="s">
        <v>227</v>
      </c>
      <c r="C158" s="3" t="s">
        <v>75</v>
      </c>
      <c r="D158" t="s">
        <v>331</v>
      </c>
      <c r="E158" s="67">
        <f>'Budget Output- Monthly'!AD33</f>
        <v>0</v>
      </c>
      <c r="F158" s="67">
        <f>'Budget Output- Monthly'!AE33</f>
        <v>0</v>
      </c>
    </row>
    <row r="159" spans="2:6" x14ac:dyDescent="0.35">
      <c r="B159" s="3" t="s">
        <v>227</v>
      </c>
      <c r="C159" s="3" t="s">
        <v>76</v>
      </c>
      <c r="D159" t="s">
        <v>327</v>
      </c>
      <c r="E159" s="67">
        <f>'Budget Output- Monthly'!AG21</f>
        <v>0</v>
      </c>
      <c r="F159" s="67">
        <f>'Budget Output- Monthly'!AH21</f>
        <v>0</v>
      </c>
    </row>
    <row r="160" spans="2:6" x14ac:dyDescent="0.35">
      <c r="B160" s="3" t="s">
        <v>227</v>
      </c>
      <c r="C160" s="3" t="s">
        <v>76</v>
      </c>
      <c r="D160" t="s">
        <v>15</v>
      </c>
      <c r="E160" s="67">
        <f>'Budget Output- Monthly'!AG22+'Budget Output- Monthly'!AG23</f>
        <v>0</v>
      </c>
      <c r="F160" s="67">
        <f>'Budget Output- Monthly'!AH22+'Budget Output- Monthly'!AH23</f>
        <v>0</v>
      </c>
    </row>
    <row r="161" spans="2:6" x14ac:dyDescent="0.35">
      <c r="B161" s="3" t="s">
        <v>227</v>
      </c>
      <c r="C161" s="3" t="s">
        <v>76</v>
      </c>
      <c r="D161" t="s">
        <v>328</v>
      </c>
      <c r="E161" s="67">
        <f>'Budget Output- Monthly'!AG24+'Budget Output- Monthly'!AG25+'Budget Output- Monthly'!AG26</f>
        <v>0</v>
      </c>
      <c r="F161" s="67">
        <f>'Budget Output- Monthly'!AH24+'Budget Output- Monthly'!AH25+'Budget Output- Monthly'!AH26</f>
        <v>0</v>
      </c>
    </row>
    <row r="162" spans="2:6" x14ac:dyDescent="0.35">
      <c r="B162" s="3" t="s">
        <v>227</v>
      </c>
      <c r="C162" s="3" t="s">
        <v>76</v>
      </c>
      <c r="D162" t="s">
        <v>329</v>
      </c>
      <c r="E162" s="67">
        <f>'Budget Output- Monthly'!AG27+'Budget Output- Monthly'!AG28+'Budget Output- Monthly'!AG29</f>
        <v>0</v>
      </c>
      <c r="F162" s="67">
        <f>'Budget Output- Monthly'!AH27+'Budget Output- Monthly'!AH28+'Budget Output- Monthly'!AH29</f>
        <v>0</v>
      </c>
    </row>
    <row r="163" spans="2:6" x14ac:dyDescent="0.35">
      <c r="B163" s="3" t="s">
        <v>227</v>
      </c>
      <c r="C163" s="3" t="s">
        <v>76</v>
      </c>
      <c r="D163" t="s">
        <v>330</v>
      </c>
      <c r="E163" s="67">
        <f>'Budget Output- Monthly'!AG30+'Budget Output- Monthly'!AG31+'Budget Output- Monthly'!AG32</f>
        <v>0</v>
      </c>
      <c r="F163" s="67">
        <f>'Budget Output- Monthly'!AH30+'Budget Output- Monthly'!AH31+'Budget Output- Monthly'!AH32</f>
        <v>0</v>
      </c>
    </row>
    <row r="164" spans="2:6" x14ac:dyDescent="0.35">
      <c r="B164" s="3" t="s">
        <v>227</v>
      </c>
      <c r="C164" s="3" t="s">
        <v>76</v>
      </c>
      <c r="D164" t="s">
        <v>331</v>
      </c>
      <c r="E164" s="67">
        <f>'Budget Output- Monthly'!AG33</f>
        <v>0</v>
      </c>
      <c r="F164" s="67">
        <f>'Budget Output- Monthly'!AH33</f>
        <v>0</v>
      </c>
    </row>
    <row r="165" spans="2:6" x14ac:dyDescent="0.35">
      <c r="B165" s="3" t="s">
        <v>227</v>
      </c>
      <c r="C165" s="3" t="s">
        <v>77</v>
      </c>
      <c r="D165" t="s">
        <v>327</v>
      </c>
      <c r="E165" s="67">
        <f>'Budget Output- Monthly'!AJ21</f>
        <v>0</v>
      </c>
      <c r="F165" s="67">
        <f>'Budget Output- Monthly'!AK21</f>
        <v>0</v>
      </c>
    </row>
    <row r="166" spans="2:6" x14ac:dyDescent="0.35">
      <c r="B166" s="3" t="s">
        <v>227</v>
      </c>
      <c r="C166" s="3" t="s">
        <v>77</v>
      </c>
      <c r="D166" t="s">
        <v>15</v>
      </c>
      <c r="E166" s="67">
        <f>'Budget Output- Monthly'!AJ22+'Budget Output- Monthly'!AJ23</f>
        <v>0</v>
      </c>
      <c r="F166" s="67">
        <f>'Budget Output- Monthly'!AK22+'Budget Output- Monthly'!AK23</f>
        <v>0</v>
      </c>
    </row>
    <row r="167" spans="2:6" x14ac:dyDescent="0.35">
      <c r="B167" s="3" t="s">
        <v>227</v>
      </c>
      <c r="C167" s="3" t="s">
        <v>77</v>
      </c>
      <c r="D167" t="s">
        <v>328</v>
      </c>
      <c r="E167" s="67">
        <f>'Budget Output- Monthly'!AJ24+'Budget Output- Monthly'!AJ25+'Budget Output- Monthly'!AJ26</f>
        <v>0</v>
      </c>
      <c r="F167" s="67">
        <f>'Budget Output- Monthly'!AK24+'Budget Output- Monthly'!AK25+'Budget Output- Monthly'!AK26</f>
        <v>0</v>
      </c>
    </row>
    <row r="168" spans="2:6" x14ac:dyDescent="0.35">
      <c r="B168" s="3" t="s">
        <v>227</v>
      </c>
      <c r="C168" s="3" t="s">
        <v>77</v>
      </c>
      <c r="D168" t="s">
        <v>329</v>
      </c>
      <c r="E168" s="67">
        <f>'Budget Output- Monthly'!AJ27+'Budget Output- Monthly'!AJ28+'Budget Output- Monthly'!AJ29</f>
        <v>0</v>
      </c>
      <c r="F168" s="67">
        <f>'Budget Output- Monthly'!AK27+'Budget Output- Monthly'!AK28+'Budget Output- Monthly'!AK29</f>
        <v>0</v>
      </c>
    </row>
    <row r="169" spans="2:6" x14ac:dyDescent="0.35">
      <c r="B169" s="3" t="s">
        <v>227</v>
      </c>
      <c r="C169" s="3" t="s">
        <v>77</v>
      </c>
      <c r="D169" t="s">
        <v>330</v>
      </c>
      <c r="E169" s="67">
        <f>'Budget Output- Monthly'!AJ30+'Budget Output- Monthly'!AJ31+'Budget Output- Monthly'!AJ32</f>
        <v>0</v>
      </c>
      <c r="F169" s="67">
        <f>'Budget Output- Monthly'!AK30+'Budget Output- Monthly'!AK31+'Budget Output- Monthly'!AK32</f>
        <v>0</v>
      </c>
    </row>
    <row r="170" spans="2:6" x14ac:dyDescent="0.35">
      <c r="B170" s="3" t="s">
        <v>227</v>
      </c>
      <c r="C170" s="3" t="s">
        <v>77</v>
      </c>
      <c r="D170" t="s">
        <v>331</v>
      </c>
      <c r="E170" s="67">
        <f>'Budget Output- Monthly'!AJ33</f>
        <v>0</v>
      </c>
      <c r="F170" s="67">
        <f>'Budget Output- Monthly'!AK33</f>
        <v>0</v>
      </c>
    </row>
  </sheetData>
  <phoneticPr fontId="5" type="noConversion"/>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49ADD-A2D1-4DE4-B2CF-9FC0FCF9A6AD}">
  <sheetPr>
    <tabColor theme="3"/>
  </sheetPr>
  <dimension ref="A3:G100"/>
  <sheetViews>
    <sheetView topLeftCell="A83" workbookViewId="0">
      <selection activeCell="B153" sqref="B153"/>
    </sheetView>
  </sheetViews>
  <sheetFormatPr defaultRowHeight="14.5" x14ac:dyDescent="0.35"/>
  <cols>
    <col min="1" max="1" width="12.36328125" bestFit="1" customWidth="1"/>
    <col min="2" max="2" width="15.90625" bestFit="1" customWidth="1"/>
    <col min="3" max="3" width="14" bestFit="1" customWidth="1"/>
    <col min="4" max="4" width="12.6328125" bestFit="1" customWidth="1"/>
    <col min="5" max="5" width="9" bestFit="1" customWidth="1"/>
    <col min="6" max="6" width="12.7265625" bestFit="1" customWidth="1"/>
    <col min="7" max="7" width="19.81640625" bestFit="1" customWidth="1"/>
    <col min="8" max="8" width="24.453125" bestFit="1" customWidth="1"/>
    <col min="9" max="9" width="22.7265625" bestFit="1" customWidth="1"/>
    <col min="10" max="10" width="24.453125" bestFit="1" customWidth="1"/>
    <col min="11" max="11" width="22.7265625" bestFit="1" customWidth="1"/>
    <col min="12" max="12" width="24.453125" bestFit="1" customWidth="1"/>
    <col min="13" max="13" width="22.7265625" bestFit="1" customWidth="1"/>
    <col min="14" max="14" width="24.81640625" bestFit="1" customWidth="1"/>
    <col min="15" max="18" width="23" bestFit="1" customWidth="1"/>
    <col min="19" max="19" width="28" bestFit="1" customWidth="1"/>
    <col min="20" max="20" width="26.453125" bestFit="1" customWidth="1"/>
    <col min="21" max="21" width="24.81640625" bestFit="1" customWidth="1"/>
  </cols>
  <sheetData>
    <row r="3" spans="1:7" x14ac:dyDescent="0.35">
      <c r="A3" s="254" t="s">
        <v>318</v>
      </c>
      <c r="B3" t="s">
        <v>323</v>
      </c>
      <c r="C3" t="s">
        <v>322</v>
      </c>
      <c r="D3" t="s">
        <v>321</v>
      </c>
      <c r="E3" t="s">
        <v>39</v>
      </c>
      <c r="F3" t="s">
        <v>320</v>
      </c>
      <c r="G3" t="s">
        <v>319</v>
      </c>
    </row>
    <row r="4" spans="1:7" x14ac:dyDescent="0.35">
      <c r="A4" s="255">
        <v>2021</v>
      </c>
      <c r="B4" s="67">
        <v>20</v>
      </c>
      <c r="C4" s="67">
        <v>0</v>
      </c>
      <c r="D4" s="67">
        <v>1</v>
      </c>
      <c r="E4" s="67">
        <v>0</v>
      </c>
      <c r="F4" s="67">
        <v>0.7</v>
      </c>
      <c r="G4" s="67">
        <v>0</v>
      </c>
    </row>
    <row r="5" spans="1:7" x14ac:dyDescent="0.35">
      <c r="A5" s="255">
        <v>2022</v>
      </c>
      <c r="B5" s="67">
        <v>24</v>
      </c>
      <c r="C5" s="67">
        <v>0</v>
      </c>
      <c r="D5" s="67">
        <v>2</v>
      </c>
      <c r="E5" s="67">
        <v>0</v>
      </c>
      <c r="F5" s="67">
        <v>0.7350000000000001</v>
      </c>
      <c r="G5" s="67">
        <v>0</v>
      </c>
    </row>
    <row r="6" spans="1:7" x14ac:dyDescent="0.35">
      <c r="A6" s="255">
        <v>2023</v>
      </c>
      <c r="B6" s="67">
        <v>28.799999999999997</v>
      </c>
      <c r="C6" s="67">
        <v>0</v>
      </c>
      <c r="D6" s="67">
        <v>4</v>
      </c>
      <c r="E6" s="67">
        <v>0</v>
      </c>
      <c r="F6" s="67">
        <v>0.77175000000000005</v>
      </c>
      <c r="G6" s="67">
        <v>0</v>
      </c>
    </row>
    <row r="7" spans="1:7" x14ac:dyDescent="0.35">
      <c r="A7" s="255">
        <v>2024</v>
      </c>
      <c r="B7" s="67">
        <v>34.559999999999995</v>
      </c>
      <c r="C7" s="67">
        <v>0</v>
      </c>
      <c r="D7" s="67">
        <v>8</v>
      </c>
      <c r="E7" s="67">
        <v>0</v>
      </c>
      <c r="F7" s="67">
        <v>0.81033750000000015</v>
      </c>
      <c r="G7" s="67">
        <v>0</v>
      </c>
    </row>
    <row r="8" spans="1:7" x14ac:dyDescent="0.35">
      <c r="A8" s="255">
        <v>2025</v>
      </c>
      <c r="B8" s="67">
        <v>36.287999999999997</v>
      </c>
      <c r="C8" s="67">
        <v>0</v>
      </c>
      <c r="D8" s="67">
        <v>10</v>
      </c>
      <c r="E8" s="67">
        <v>0</v>
      </c>
      <c r="F8" s="67">
        <v>0.85085437500000016</v>
      </c>
      <c r="G8" s="67">
        <v>0</v>
      </c>
    </row>
    <row r="9" spans="1:7" x14ac:dyDescent="0.35">
      <c r="A9" s="255">
        <v>2026</v>
      </c>
      <c r="B9" s="67">
        <v>38.102399999999996</v>
      </c>
      <c r="C9" s="67">
        <v>0</v>
      </c>
      <c r="D9" s="67">
        <v>12.5</v>
      </c>
      <c r="E9" s="67">
        <v>0</v>
      </c>
      <c r="F9" s="67">
        <v>0.8933970937500002</v>
      </c>
      <c r="G9" s="67">
        <v>0</v>
      </c>
    </row>
    <row r="13" spans="1:7" x14ac:dyDescent="0.35">
      <c r="A13" s="254" t="s">
        <v>318</v>
      </c>
      <c r="B13" t="s">
        <v>324</v>
      </c>
    </row>
    <row r="14" spans="1:7" x14ac:dyDescent="0.35">
      <c r="A14" s="255">
        <v>2021</v>
      </c>
      <c r="B14" s="67">
        <v>29775970</v>
      </c>
    </row>
    <row r="15" spans="1:7" x14ac:dyDescent="0.35">
      <c r="A15" s="255">
        <v>2022</v>
      </c>
      <c r="B15" s="67">
        <v>35904137.5</v>
      </c>
    </row>
    <row r="16" spans="1:7" x14ac:dyDescent="0.35">
      <c r="A16" s="255">
        <v>2023</v>
      </c>
      <c r="B16" s="67">
        <v>41374593.706249997</v>
      </c>
    </row>
    <row r="17" spans="1:3" x14ac:dyDescent="0.35">
      <c r="A17" s="255">
        <v>2024</v>
      </c>
      <c r="B17" s="67">
        <v>48919113.25452812</v>
      </c>
    </row>
    <row r="18" spans="1:3" x14ac:dyDescent="0.35">
      <c r="A18" s="255">
        <v>2025</v>
      </c>
      <c r="B18" s="67">
        <v>52398278.085634679</v>
      </c>
    </row>
    <row r="19" spans="1:3" x14ac:dyDescent="0.35">
      <c r="A19" s="255">
        <v>2026</v>
      </c>
      <c r="B19" s="67">
        <v>56430656.229042321</v>
      </c>
    </row>
    <row r="22" spans="1:3" x14ac:dyDescent="0.35">
      <c r="A22" s="254" t="s">
        <v>318</v>
      </c>
      <c r="B22" t="s">
        <v>325</v>
      </c>
    </row>
    <row r="23" spans="1:3" x14ac:dyDescent="0.35">
      <c r="A23" s="255">
        <v>2021</v>
      </c>
      <c r="B23" s="251">
        <v>0.2339195666841416</v>
      </c>
    </row>
    <row r="24" spans="1:3" x14ac:dyDescent="0.35">
      <c r="A24" s="255">
        <v>2022</v>
      </c>
      <c r="B24" s="251">
        <v>0.19233286088766258</v>
      </c>
    </row>
    <row r="25" spans="1:3" x14ac:dyDescent="0.35">
      <c r="A25" s="255">
        <v>2023</v>
      </c>
      <c r="B25" s="251">
        <v>0.20143568604019846</v>
      </c>
    </row>
    <row r="26" spans="1:3" x14ac:dyDescent="0.35">
      <c r="A26" s="255">
        <v>2024</v>
      </c>
      <c r="B26" s="251">
        <v>0.26208040295079515</v>
      </c>
    </row>
    <row r="27" spans="1:3" x14ac:dyDescent="0.35">
      <c r="A27" s="255">
        <v>2025</v>
      </c>
      <c r="B27" s="251">
        <v>0.28512687094290862</v>
      </c>
    </row>
    <row r="28" spans="1:3" x14ac:dyDescent="0.35">
      <c r="A28" s="255">
        <v>2026</v>
      </c>
      <c r="B28" s="251">
        <v>0.30444222852205072</v>
      </c>
    </row>
    <row r="29" spans="1:3" x14ac:dyDescent="0.35">
      <c r="A29" s="255"/>
      <c r="B29" s="251"/>
    </row>
    <row r="30" spans="1:3" x14ac:dyDescent="0.35">
      <c r="A30" t="s">
        <v>335</v>
      </c>
    </row>
    <row r="31" spans="1:3" x14ac:dyDescent="0.35">
      <c r="A31" s="254" t="s">
        <v>318</v>
      </c>
      <c r="B31" t="s">
        <v>333</v>
      </c>
      <c r="C31" t="s">
        <v>334</v>
      </c>
    </row>
    <row r="32" spans="1:3" x14ac:dyDescent="0.35">
      <c r="A32" s="257" t="s">
        <v>328</v>
      </c>
      <c r="B32" s="67">
        <v>180</v>
      </c>
      <c r="C32" s="67">
        <v>0</v>
      </c>
    </row>
    <row r="33" spans="1:3" x14ac:dyDescent="0.35">
      <c r="A33" s="257" t="s">
        <v>15</v>
      </c>
      <c r="B33" s="67">
        <v>0</v>
      </c>
      <c r="C33" s="67">
        <v>0</v>
      </c>
    </row>
    <row r="34" spans="1:3" x14ac:dyDescent="0.35">
      <c r="A34" s="257" t="s">
        <v>329</v>
      </c>
      <c r="B34" s="67">
        <v>0</v>
      </c>
      <c r="C34" s="67">
        <v>0</v>
      </c>
    </row>
    <row r="35" spans="1:3" x14ac:dyDescent="0.35">
      <c r="A35" s="257" t="s">
        <v>331</v>
      </c>
      <c r="B35" s="67">
        <v>0</v>
      </c>
      <c r="C35" s="67">
        <v>0</v>
      </c>
    </row>
    <row r="36" spans="1:3" x14ac:dyDescent="0.35">
      <c r="A36" s="257" t="s">
        <v>327</v>
      </c>
      <c r="B36" s="67">
        <v>2160</v>
      </c>
      <c r="C36" s="67">
        <v>0</v>
      </c>
    </row>
    <row r="37" spans="1:3" x14ac:dyDescent="0.35">
      <c r="A37" s="257" t="s">
        <v>330</v>
      </c>
      <c r="B37" s="67">
        <v>66.150000000000006</v>
      </c>
      <c r="C37" s="67">
        <v>0</v>
      </c>
    </row>
    <row r="39" spans="1:3" x14ac:dyDescent="0.35">
      <c r="A39" s="257" t="s">
        <v>336</v>
      </c>
    </row>
    <row r="40" spans="1:3" x14ac:dyDescent="0.35">
      <c r="A40" s="254" t="s">
        <v>318</v>
      </c>
      <c r="B40" t="s">
        <v>333</v>
      </c>
      <c r="C40" t="s">
        <v>334</v>
      </c>
    </row>
    <row r="41" spans="1:3" x14ac:dyDescent="0.35">
      <c r="A41" s="257" t="s">
        <v>328</v>
      </c>
      <c r="B41" s="171">
        <v>182</v>
      </c>
      <c r="C41" s="171">
        <v>0</v>
      </c>
    </row>
    <row r="42" spans="1:3" x14ac:dyDescent="0.35">
      <c r="A42" s="257" t="s">
        <v>15</v>
      </c>
      <c r="B42" s="171">
        <v>0</v>
      </c>
      <c r="C42" s="171">
        <v>0</v>
      </c>
    </row>
    <row r="43" spans="1:3" x14ac:dyDescent="0.35">
      <c r="A43" s="257" t="s">
        <v>329</v>
      </c>
      <c r="B43" s="171">
        <v>0</v>
      </c>
      <c r="C43" s="171">
        <v>0</v>
      </c>
    </row>
    <row r="44" spans="1:3" x14ac:dyDescent="0.35">
      <c r="A44" s="257" t="s">
        <v>331</v>
      </c>
      <c r="B44" s="171">
        <v>0</v>
      </c>
      <c r="C44" s="171">
        <v>0</v>
      </c>
    </row>
    <row r="45" spans="1:3" x14ac:dyDescent="0.35">
      <c r="A45" s="257" t="s">
        <v>327</v>
      </c>
      <c r="B45" s="171">
        <v>2184</v>
      </c>
      <c r="C45" s="171">
        <v>0</v>
      </c>
    </row>
    <row r="46" spans="1:3" x14ac:dyDescent="0.35">
      <c r="A46" s="257" t="s">
        <v>330</v>
      </c>
      <c r="B46" s="171">
        <v>66.885000000000005</v>
      </c>
      <c r="C46" s="171">
        <v>0</v>
      </c>
    </row>
    <row r="48" spans="1:3" x14ac:dyDescent="0.35">
      <c r="A48" s="257" t="s">
        <v>337</v>
      </c>
    </row>
    <row r="49" spans="1:3" x14ac:dyDescent="0.35">
      <c r="A49" s="254" t="s">
        <v>318</v>
      </c>
      <c r="B49" t="s">
        <v>333</v>
      </c>
      <c r="C49" t="s">
        <v>334</v>
      </c>
    </row>
    <row r="50" spans="1:3" x14ac:dyDescent="0.35">
      <c r="A50" s="257" t="s">
        <v>328</v>
      </c>
      <c r="B50" s="67">
        <v>184</v>
      </c>
      <c r="C50" s="67">
        <v>0</v>
      </c>
    </row>
    <row r="51" spans="1:3" x14ac:dyDescent="0.35">
      <c r="A51" s="257" t="s">
        <v>15</v>
      </c>
      <c r="B51" s="67">
        <v>0</v>
      </c>
      <c r="C51" s="67">
        <v>0</v>
      </c>
    </row>
    <row r="52" spans="1:3" x14ac:dyDescent="0.35">
      <c r="A52" s="257" t="s">
        <v>329</v>
      </c>
      <c r="B52" s="67">
        <v>0</v>
      </c>
      <c r="C52" s="67">
        <v>0</v>
      </c>
    </row>
    <row r="53" spans="1:3" x14ac:dyDescent="0.35">
      <c r="A53" s="257" t="s">
        <v>331</v>
      </c>
      <c r="B53" s="67">
        <v>0</v>
      </c>
      <c r="C53" s="67">
        <v>0</v>
      </c>
    </row>
    <row r="54" spans="1:3" x14ac:dyDescent="0.35">
      <c r="A54" s="257" t="s">
        <v>327</v>
      </c>
      <c r="B54" s="67">
        <v>2208</v>
      </c>
      <c r="C54" s="67">
        <v>0</v>
      </c>
    </row>
    <row r="55" spans="1:3" x14ac:dyDescent="0.35">
      <c r="A55" s="257" t="s">
        <v>330</v>
      </c>
      <c r="B55" s="67">
        <v>67.62</v>
      </c>
      <c r="C55" s="67">
        <v>0</v>
      </c>
    </row>
    <row r="57" spans="1:3" x14ac:dyDescent="0.35">
      <c r="A57" s="257" t="s">
        <v>338</v>
      </c>
    </row>
    <row r="58" spans="1:3" x14ac:dyDescent="0.35">
      <c r="A58" s="254" t="s">
        <v>318</v>
      </c>
      <c r="B58" t="s">
        <v>333</v>
      </c>
      <c r="C58" t="s">
        <v>334</v>
      </c>
    </row>
    <row r="59" spans="1:3" x14ac:dyDescent="0.35">
      <c r="A59" s="257" t="s">
        <v>328</v>
      </c>
      <c r="B59" s="171">
        <v>184</v>
      </c>
      <c r="C59" s="171">
        <v>0</v>
      </c>
    </row>
    <row r="60" spans="1:3" x14ac:dyDescent="0.35">
      <c r="A60" s="257" t="s">
        <v>15</v>
      </c>
      <c r="B60" s="171">
        <v>0</v>
      </c>
      <c r="C60" s="171">
        <v>0</v>
      </c>
    </row>
    <row r="61" spans="1:3" x14ac:dyDescent="0.35">
      <c r="A61" s="257" t="s">
        <v>329</v>
      </c>
      <c r="B61" s="171">
        <v>0</v>
      </c>
      <c r="C61" s="171">
        <v>0</v>
      </c>
    </row>
    <row r="62" spans="1:3" x14ac:dyDescent="0.35">
      <c r="A62" s="257" t="s">
        <v>331</v>
      </c>
      <c r="B62" s="171">
        <v>0</v>
      </c>
      <c r="C62" s="171">
        <v>0</v>
      </c>
    </row>
    <row r="63" spans="1:3" x14ac:dyDescent="0.35">
      <c r="A63" s="257" t="s">
        <v>327</v>
      </c>
      <c r="B63" s="171">
        <v>2208</v>
      </c>
      <c r="C63" s="171">
        <v>0</v>
      </c>
    </row>
    <row r="64" spans="1:3" x14ac:dyDescent="0.35">
      <c r="A64" s="257" t="s">
        <v>330</v>
      </c>
      <c r="B64" s="171">
        <v>67.62</v>
      </c>
      <c r="C64" s="171">
        <v>0</v>
      </c>
    </row>
    <row r="66" spans="1:3" x14ac:dyDescent="0.35">
      <c r="A66" s="257" t="s">
        <v>340</v>
      </c>
    </row>
    <row r="67" spans="1:3" x14ac:dyDescent="0.35">
      <c r="A67" s="254" t="s">
        <v>318</v>
      </c>
      <c r="B67" t="s">
        <v>341</v>
      </c>
      <c r="C67" t="s">
        <v>342</v>
      </c>
    </row>
    <row r="68" spans="1:3" x14ac:dyDescent="0.35">
      <c r="A68" s="257" t="s">
        <v>330</v>
      </c>
      <c r="B68" s="67">
        <v>5225613.75</v>
      </c>
      <c r="C68" s="67">
        <v>0</v>
      </c>
    </row>
    <row r="69" spans="1:3" x14ac:dyDescent="0.35">
      <c r="A69" s="257" t="s">
        <v>327</v>
      </c>
      <c r="B69" s="67">
        <v>5150880</v>
      </c>
      <c r="C69" s="67">
        <v>0</v>
      </c>
    </row>
    <row r="70" spans="1:3" x14ac:dyDescent="0.35">
      <c r="A70" s="257" t="s">
        <v>328</v>
      </c>
      <c r="B70" s="67">
        <v>394747.5</v>
      </c>
      <c r="C70" s="67">
        <v>0</v>
      </c>
    </row>
    <row r="71" spans="1:3" x14ac:dyDescent="0.35">
      <c r="A71" s="257" t="s">
        <v>15</v>
      </c>
      <c r="B71" s="67">
        <v>0</v>
      </c>
      <c r="C71" s="67">
        <v>0</v>
      </c>
    </row>
    <row r="72" spans="1:3" x14ac:dyDescent="0.35">
      <c r="A72" s="257" t="s">
        <v>331</v>
      </c>
      <c r="B72" s="67">
        <v>0</v>
      </c>
      <c r="C72" s="67">
        <v>0</v>
      </c>
    </row>
    <row r="73" spans="1:3" x14ac:dyDescent="0.35">
      <c r="A73" s="257" t="s">
        <v>329</v>
      </c>
      <c r="B73" s="67">
        <v>0</v>
      </c>
      <c r="C73" s="67">
        <v>0</v>
      </c>
    </row>
    <row r="75" spans="1:3" x14ac:dyDescent="0.35">
      <c r="A75" s="257" t="s">
        <v>343</v>
      </c>
    </row>
    <row r="76" spans="1:3" x14ac:dyDescent="0.35">
      <c r="A76" s="254" t="s">
        <v>318</v>
      </c>
      <c r="B76" t="s">
        <v>341</v>
      </c>
      <c r="C76" t="s">
        <v>342</v>
      </c>
    </row>
    <row r="77" spans="1:3" x14ac:dyDescent="0.35">
      <c r="A77" s="257" t="s">
        <v>330</v>
      </c>
      <c r="B77" s="67">
        <v>5225613.75</v>
      </c>
      <c r="C77" s="67">
        <v>0</v>
      </c>
    </row>
    <row r="78" spans="1:3" x14ac:dyDescent="0.35">
      <c r="A78" s="257" t="s">
        <v>327</v>
      </c>
      <c r="B78" s="67">
        <v>5150880</v>
      </c>
      <c r="C78" s="67">
        <v>0</v>
      </c>
    </row>
    <row r="79" spans="1:3" x14ac:dyDescent="0.35">
      <c r="A79" s="257" t="s">
        <v>328</v>
      </c>
      <c r="B79" s="67">
        <v>394747.5</v>
      </c>
      <c r="C79" s="67">
        <v>0</v>
      </c>
    </row>
    <row r="80" spans="1:3" x14ac:dyDescent="0.35">
      <c r="A80" s="257" t="s">
        <v>15</v>
      </c>
      <c r="B80" s="67">
        <v>0</v>
      </c>
      <c r="C80" s="67">
        <v>0</v>
      </c>
    </row>
    <row r="81" spans="1:3" x14ac:dyDescent="0.35">
      <c r="A81" s="257" t="s">
        <v>331</v>
      </c>
      <c r="B81" s="67">
        <v>0</v>
      </c>
      <c r="C81" s="67">
        <v>0</v>
      </c>
    </row>
    <row r="82" spans="1:3" x14ac:dyDescent="0.35">
      <c r="A82" s="257" t="s">
        <v>329</v>
      </c>
      <c r="B82" s="67">
        <v>0</v>
      </c>
      <c r="C82" s="67">
        <v>0</v>
      </c>
    </row>
    <row r="84" spans="1:3" x14ac:dyDescent="0.35">
      <c r="A84" s="257" t="s">
        <v>344</v>
      </c>
    </row>
    <row r="85" spans="1:3" x14ac:dyDescent="0.35">
      <c r="A85" s="254" t="s">
        <v>318</v>
      </c>
      <c r="B85" t="s">
        <v>341</v>
      </c>
      <c r="C85" t="s">
        <v>342</v>
      </c>
    </row>
    <row r="86" spans="1:3" x14ac:dyDescent="0.35">
      <c r="A86" s="257" t="s">
        <v>330</v>
      </c>
      <c r="B86" s="67">
        <v>4354678.125</v>
      </c>
      <c r="C86" s="67">
        <v>0</v>
      </c>
    </row>
    <row r="87" spans="1:3" x14ac:dyDescent="0.35">
      <c r="A87" s="257" t="s">
        <v>327</v>
      </c>
      <c r="B87" s="67">
        <v>4292400</v>
      </c>
      <c r="C87" s="67">
        <v>0</v>
      </c>
    </row>
    <row r="88" spans="1:3" x14ac:dyDescent="0.35">
      <c r="A88" s="257" t="s">
        <v>328</v>
      </c>
      <c r="B88" s="67">
        <v>328956.25</v>
      </c>
      <c r="C88" s="67">
        <v>0</v>
      </c>
    </row>
    <row r="89" spans="1:3" x14ac:dyDescent="0.35">
      <c r="A89" s="257" t="s">
        <v>15</v>
      </c>
      <c r="B89" s="67">
        <v>0</v>
      </c>
      <c r="C89" s="67">
        <v>0</v>
      </c>
    </row>
    <row r="90" spans="1:3" x14ac:dyDescent="0.35">
      <c r="A90" s="257" t="s">
        <v>331</v>
      </c>
      <c r="B90" s="67">
        <v>0</v>
      </c>
      <c r="C90" s="67">
        <v>0</v>
      </c>
    </row>
    <row r="91" spans="1:3" x14ac:dyDescent="0.35">
      <c r="A91" s="257" t="s">
        <v>329</v>
      </c>
      <c r="B91" s="67">
        <v>0</v>
      </c>
      <c r="C91" s="67">
        <v>0</v>
      </c>
    </row>
    <row r="93" spans="1:3" x14ac:dyDescent="0.35">
      <c r="A93" s="257" t="s">
        <v>345</v>
      </c>
    </row>
    <row r="94" spans="1:3" x14ac:dyDescent="0.35">
      <c r="A94" s="254" t="s">
        <v>318</v>
      </c>
      <c r="B94" t="s">
        <v>341</v>
      </c>
      <c r="C94" t="s">
        <v>342</v>
      </c>
    </row>
    <row r="95" spans="1:3" x14ac:dyDescent="0.35">
      <c r="A95" s="257" t="s">
        <v>330</v>
      </c>
      <c r="B95" s="67">
        <v>2612806.875</v>
      </c>
      <c r="C95" s="67">
        <v>0</v>
      </c>
    </row>
    <row r="96" spans="1:3" x14ac:dyDescent="0.35">
      <c r="A96" s="257" t="s">
        <v>327</v>
      </c>
      <c r="B96" s="67">
        <v>2575440</v>
      </c>
      <c r="C96" s="67">
        <v>0</v>
      </c>
    </row>
    <row r="97" spans="1:3" x14ac:dyDescent="0.35">
      <c r="A97" s="257" t="s">
        <v>328</v>
      </c>
      <c r="B97" s="67">
        <v>197373.75</v>
      </c>
      <c r="C97" s="67">
        <v>0</v>
      </c>
    </row>
    <row r="98" spans="1:3" x14ac:dyDescent="0.35">
      <c r="A98" s="257" t="s">
        <v>15</v>
      </c>
      <c r="B98" s="67">
        <v>0</v>
      </c>
      <c r="C98" s="67">
        <v>0</v>
      </c>
    </row>
    <row r="99" spans="1:3" x14ac:dyDescent="0.35">
      <c r="A99" s="257" t="s">
        <v>331</v>
      </c>
      <c r="B99" s="67">
        <v>0</v>
      </c>
      <c r="C99" s="67">
        <v>0</v>
      </c>
    </row>
    <row r="100" spans="1:3" x14ac:dyDescent="0.35">
      <c r="A100" s="257" t="s">
        <v>329</v>
      </c>
      <c r="B100" s="67">
        <v>0</v>
      </c>
      <c r="C100" s="67">
        <v>0</v>
      </c>
    </row>
  </sheetData>
  <pageMargins left="0.7" right="0.7" top="0.75" bottom="0.75" header="0.3" footer="0.3"/>
  <pageSetup orientation="portrait"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20568AC76497449AF3BBDC432C71E6" ma:contentTypeVersion="8" ma:contentTypeDescription="Create a new document." ma:contentTypeScope="" ma:versionID="a2e081eb7eff04df066179b654dd081b">
  <xsd:schema xmlns:xsd="http://www.w3.org/2001/XMLSchema" xmlns:xs="http://www.w3.org/2001/XMLSchema" xmlns:p="http://schemas.microsoft.com/office/2006/metadata/properties" xmlns:ns2="445b9120-7972-40a4-8dfe-9916bca90d5a" targetNamespace="http://schemas.microsoft.com/office/2006/metadata/properties" ma:root="true" ma:fieldsID="1dc411fa56c815e8822f220086bdd7a1" ns2:_="">
    <xsd:import namespace="445b9120-7972-40a4-8dfe-9916bca90d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b9120-7972-40a4-8dfe-9916bca90d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ACF379-3294-4DD1-B847-78FB3BEC2C35}">
  <ds:schemaRefs>
    <ds:schemaRef ds:uri="http://schemas.microsoft.com/sharepoint/v3/contenttype/forms"/>
  </ds:schemaRefs>
</ds:datastoreItem>
</file>

<file path=customXml/itemProps2.xml><?xml version="1.0" encoding="utf-8"?>
<ds:datastoreItem xmlns:ds="http://schemas.openxmlformats.org/officeDocument/2006/customXml" ds:itemID="{26F1AF3A-587C-4385-BA58-3C84923BC64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35A5DC9-AB18-41F3-A99A-200B69C534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b9120-7972-40a4-8dfe-9916bca90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50</vt:i4>
      </vt:variant>
    </vt:vector>
  </HeadingPairs>
  <TitlesOfParts>
    <vt:vector size="70" baseType="lpstr">
      <vt:lpstr>Cover</vt:lpstr>
      <vt:lpstr>Instructions and Navigation</vt:lpstr>
      <vt:lpstr>Dashboard</vt:lpstr>
      <vt:lpstr>P&amp;L Input Sheet</vt:lpstr>
      <vt:lpstr>Balance Sheet Input Sheet</vt:lpstr>
      <vt:lpstr>Cashflow Statement Input Sheet</vt:lpstr>
      <vt:lpstr>Assumptions &amp; Targets</vt:lpstr>
      <vt:lpstr>5 Year BP</vt:lpstr>
      <vt:lpstr>Budget Output- Monthly</vt:lpstr>
      <vt:lpstr>Budget Output- Quarterly</vt:lpstr>
      <vt:lpstr>Cashflow Forecast- Monthly</vt:lpstr>
      <vt:lpstr>Cashflow Forecast- Quarterly</vt:lpstr>
      <vt:lpstr>BP Feeder</vt:lpstr>
      <vt:lpstr>Cashflow Feeder</vt:lpstr>
      <vt:lpstr>Loan 1</vt:lpstr>
      <vt:lpstr>Loan 2</vt:lpstr>
      <vt:lpstr>Loan 3</vt:lpstr>
      <vt:lpstr>Loan 4</vt:lpstr>
      <vt:lpstr>Summary Data</vt:lpstr>
      <vt:lpstr>Pivot Tables</vt:lpstr>
      <vt:lpstr>'Budget Output- Quarterly'!ColumnTitle1</vt:lpstr>
      <vt:lpstr>'Cashflow Forecast- Quarterly'!ColumnTitle1</vt:lpstr>
      <vt:lpstr>'Loan 2'!ColumnTitle1</vt:lpstr>
      <vt:lpstr>'Loan 3'!ColumnTitle1</vt:lpstr>
      <vt:lpstr>'Loan 4'!ColumnTitle1</vt:lpstr>
      <vt:lpstr>ColumnTitle1</vt:lpstr>
      <vt:lpstr>'Loan 2'!Full_Print</vt:lpstr>
      <vt:lpstr>'Loan 3'!Full_Print</vt:lpstr>
      <vt:lpstr>'Loan 4'!Full_Print</vt:lpstr>
      <vt:lpstr>Full_Print</vt:lpstr>
      <vt:lpstr>'Loan 2'!Interest_Rate</vt:lpstr>
      <vt:lpstr>'Loan 3'!Interest_Rate</vt:lpstr>
      <vt:lpstr>'Loan 4'!Interest_Rate</vt:lpstr>
      <vt:lpstr>Interest_Rate</vt:lpstr>
      <vt:lpstr>'Loan 2'!Loan_Amount</vt:lpstr>
      <vt:lpstr>'Loan 3'!Loan_Amount</vt:lpstr>
      <vt:lpstr>'Loan 4'!Loan_Amount</vt:lpstr>
      <vt:lpstr>Loan_Amount</vt:lpstr>
      <vt:lpstr>'Loan 2'!Loan_Start</vt:lpstr>
      <vt:lpstr>'Loan 3'!Loan_Start</vt:lpstr>
      <vt:lpstr>'Loan 4'!Loan_Start</vt:lpstr>
      <vt:lpstr>Loan_Start</vt:lpstr>
      <vt:lpstr>'Loan 2'!Loan_Years</vt:lpstr>
      <vt:lpstr>'Loan 3'!Loan_Years</vt:lpstr>
      <vt:lpstr>'Loan 4'!Loan_Years</vt:lpstr>
      <vt:lpstr>Loan_Years</vt:lpstr>
      <vt:lpstr>'Loan 2'!Number_of_Payments</vt:lpstr>
      <vt:lpstr>'Loan 3'!Number_of_Payments</vt:lpstr>
      <vt:lpstr>'Loan 4'!Number_of_Payments</vt:lpstr>
      <vt:lpstr>Number_of_Payments</vt:lpstr>
      <vt:lpstr>'Loan 1'!Print_Titles</vt:lpstr>
      <vt:lpstr>'Loan 2'!Print_Titles</vt:lpstr>
      <vt:lpstr>'Loan 3'!Print_Titles</vt:lpstr>
      <vt:lpstr>'Loan 4'!Print_Titles</vt:lpstr>
      <vt:lpstr>'Loan 2'!RowTitleRegion1..E6</vt:lpstr>
      <vt:lpstr>'Loan 3'!RowTitleRegion1..E6</vt:lpstr>
      <vt:lpstr>'Loan 4'!RowTitleRegion1..E6</vt:lpstr>
      <vt:lpstr>RowTitleRegion1..E6</vt:lpstr>
      <vt:lpstr>'Loan 2'!RowTitleRegion2..E11</vt:lpstr>
      <vt:lpstr>'Loan 3'!RowTitleRegion2..E11</vt:lpstr>
      <vt:lpstr>'Loan 4'!RowTitleRegion2..E11</vt:lpstr>
      <vt:lpstr>RowTitleRegion2..E11</vt:lpstr>
      <vt:lpstr>'Loan 2'!Total_Cost</vt:lpstr>
      <vt:lpstr>'Loan 3'!Total_Cost</vt:lpstr>
      <vt:lpstr>'Loan 4'!Total_Cost</vt:lpstr>
      <vt:lpstr>Total_Cost</vt:lpstr>
      <vt:lpstr>'Loan 2'!Total_Interest</vt:lpstr>
      <vt:lpstr>'Loan 3'!Total_Interest</vt:lpstr>
      <vt:lpstr>'Loan 4'!Total_Interest</vt:lpstr>
      <vt:lpstr>Total_Interest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Elbadawy</dc:creator>
  <cp:lastModifiedBy>Omar Reiad Refaat Elbadawy</cp:lastModifiedBy>
  <dcterms:created xsi:type="dcterms:W3CDTF">2022-03-06T11:56:10Z</dcterms:created>
  <dcterms:modified xsi:type="dcterms:W3CDTF">2023-03-05T16:06:24Z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0x0101000D20568AC76497449AF3BBDC432C71E6</vt:lpwstr>
  </property>
</Properties>
</file>